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29_UKB_Vestavba A18 a A19\01_ZD\Soupis praci\"/>
    </mc:Choice>
  </mc:AlternateContent>
  <xr:revisionPtr revIDLastSave="0" documentId="13_ncr:1_{1D494AEC-86E6-4ADD-8152-391BD5B8188B}" xr6:coauthVersionLast="47" xr6:coauthVersionMax="47" xr10:uidLastSave="{00000000-0000-0000-0000-000000000000}"/>
  <bookViews>
    <workbookView xWindow="4320" yWindow="0" windowWidth="16845" windowHeight="15015" xr2:uid="{00000000-000D-0000-FFFF-FFFF00000000}"/>
  </bookViews>
  <sheets>
    <sheet name="Stavba" sheetId="1" r:id="rId1"/>
    <sheet name="VzorPolozky" sheetId="10" state="hidden" r:id="rId2"/>
    <sheet name="BHA18 BHA18-D.1.4.6.08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'BHA18 BHA18-D.1.4.6.08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'BHA18 BHA18-D.1.4.6.08 Pol'!$A$1:$X$152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82" i="12" l="1"/>
  <c r="Q82" i="12"/>
  <c r="O82" i="12"/>
  <c r="K82" i="12"/>
  <c r="I82" i="12"/>
  <c r="G82" i="12"/>
  <c r="M82" i="12" s="1"/>
  <c r="V18" i="12"/>
  <c r="Q18" i="12"/>
  <c r="O18" i="12"/>
  <c r="K18" i="12"/>
  <c r="I18" i="12"/>
  <c r="G18" i="12"/>
  <c r="M18" i="12" s="1"/>
  <c r="G9" i="12" l="1"/>
  <c r="I9" i="12"/>
  <c r="K9" i="12"/>
  <c r="O9" i="12"/>
  <c r="Q9" i="12"/>
  <c r="V9" i="12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Q130" i="12" s="1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AE142" i="12"/>
  <c r="F40" i="1" s="1"/>
  <c r="J28" i="1"/>
  <c r="J26" i="1"/>
  <c r="G38" i="1"/>
  <c r="F38" i="1"/>
  <c r="J23" i="1"/>
  <c r="J24" i="1"/>
  <c r="J25" i="1"/>
  <c r="J27" i="1"/>
  <c r="E24" i="1"/>
  <c r="E26" i="1"/>
  <c r="O127" i="12" l="1"/>
  <c r="G33" i="12"/>
  <c r="I51" i="1" s="1"/>
  <c r="M70" i="12"/>
  <c r="G69" i="12"/>
  <c r="I53" i="1" s="1"/>
  <c r="G8" i="12"/>
  <c r="I49" i="1" s="1"/>
  <c r="I16" i="1" s="1"/>
  <c r="I127" i="12"/>
  <c r="Q135" i="12"/>
  <c r="O130" i="12"/>
  <c r="K135" i="12"/>
  <c r="V135" i="12"/>
  <c r="M36" i="12"/>
  <c r="M33" i="12" s="1"/>
  <c r="Q33" i="12"/>
  <c r="V19" i="12"/>
  <c r="O8" i="12"/>
  <c r="G130" i="12"/>
  <c r="I57" i="1" s="1"/>
  <c r="O33" i="12"/>
  <c r="Q19" i="12"/>
  <c r="M9" i="12"/>
  <c r="M8" i="12" s="1"/>
  <c r="V127" i="12"/>
  <c r="O83" i="12"/>
  <c r="V83" i="12"/>
  <c r="V33" i="12"/>
  <c r="O19" i="12"/>
  <c r="V8" i="12"/>
  <c r="V130" i="12"/>
  <c r="Q83" i="12"/>
  <c r="O135" i="12"/>
  <c r="K19" i="12"/>
  <c r="Q127" i="12"/>
  <c r="I135" i="12"/>
  <c r="Q69" i="12"/>
  <c r="V38" i="12"/>
  <c r="O69" i="12"/>
  <c r="Q38" i="12"/>
  <c r="V69" i="12"/>
  <c r="O38" i="12"/>
  <c r="Q8" i="12"/>
  <c r="K83" i="12"/>
  <c r="K69" i="12"/>
  <c r="K38" i="12"/>
  <c r="K130" i="12"/>
  <c r="K8" i="12"/>
  <c r="K33" i="12"/>
  <c r="K127" i="12"/>
  <c r="I130" i="12"/>
  <c r="I83" i="12"/>
  <c r="I69" i="12"/>
  <c r="I38" i="12"/>
  <c r="I8" i="12"/>
  <c r="I33" i="12"/>
  <c r="I19" i="12"/>
  <c r="F41" i="1"/>
  <c r="M130" i="12"/>
  <c r="F39" i="1"/>
  <c r="F42" i="1" s="1"/>
  <c r="G23" i="1" s="1"/>
  <c r="M83" i="12"/>
  <c r="M38" i="12"/>
  <c r="M135" i="12"/>
  <c r="M19" i="12"/>
  <c r="M127" i="12"/>
  <c r="G38" i="12"/>
  <c r="I52" i="1" s="1"/>
  <c r="G19" i="12"/>
  <c r="I50" i="1" s="1"/>
  <c r="G83" i="12"/>
  <c r="I54" i="1" s="1"/>
  <c r="G135" i="12"/>
  <c r="I55" i="1" s="1"/>
  <c r="I19" i="1" s="1"/>
  <c r="G127" i="12"/>
  <c r="I56" i="1" s="1"/>
  <c r="I20" i="1" s="1"/>
  <c r="M81" i="12"/>
  <c r="M69" i="12" s="1"/>
  <c r="AF142" i="12"/>
  <c r="I18" i="1" l="1"/>
  <c r="I17" i="1"/>
  <c r="G39" i="1"/>
  <c r="G41" i="1"/>
  <c r="H41" i="1" s="1"/>
  <c r="I41" i="1" s="1"/>
  <c r="G40" i="1"/>
  <c r="H40" i="1" s="1"/>
  <c r="I40" i="1" s="1"/>
  <c r="I58" i="1"/>
  <c r="G142" i="12"/>
  <c r="A23" i="1"/>
  <c r="I21" i="1" l="1"/>
  <c r="J57" i="1"/>
  <c r="J56" i="1"/>
  <c r="J54" i="1"/>
  <c r="J49" i="1"/>
  <c r="J51" i="1"/>
  <c r="J52" i="1"/>
  <c r="J53" i="1"/>
  <c r="J50" i="1"/>
  <c r="J55" i="1"/>
  <c r="G42" i="1"/>
  <c r="H39" i="1"/>
  <c r="G24" i="1"/>
  <c r="A24" i="1"/>
  <c r="I39" i="1" l="1"/>
  <c r="I42" i="1" s="1"/>
  <c r="H42" i="1"/>
  <c r="G25" i="1"/>
  <c r="A25" i="1" s="1"/>
  <c r="G28" i="1"/>
  <c r="J58" i="1"/>
  <c r="G26" i="1" l="1"/>
  <c r="A27" i="1" s="1"/>
  <c r="A26" i="1"/>
  <c r="J41" i="1"/>
  <c r="J39" i="1"/>
  <c r="J42" i="1" s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<sst xmlns="http://schemas.openxmlformats.org/spreadsheetml/2006/main" count="936" uniqueCount="257">
  <si>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</si>
  <si>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</si>
  <si>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</si>
  <si>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</si>
  <si>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</si>
  <si>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</si>
  <si>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</si>
  <si>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</si>
  <si>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</si>
  <si>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</si>
  <si>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</si>
  <si>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</si>
  <si>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</si>
  <si>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</si>
  <si>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</si>
  <si>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</si>
  <si>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</si>
  <si>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</si>
  <si>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</si>
  <si>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</si>
  <si>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</si>
  <si>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</si>
  <si>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</si>
  <si>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</si>
  <si>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</si>
  <si>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</si>
  <si>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</si>
  <si>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</si>
  <si>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</si>
  <si>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</si>
  <si>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</si>
  <si>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</si>
  <si>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</si>
  <si>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</si>
  <si>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</si>
  <si>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</si>
  <si>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</si>
  <si>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</si>
  <si>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</si>
  <si>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</si>
  <si>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</si>
  <si>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BHA18-D.1.4.6.08</t>
  </si>
  <si>
    <t>Měření a regulace</t>
  </si>
  <si>
    <t>BHA18</t>
  </si>
  <si>
    <t>A18</t>
  </si>
  <si>
    <t>Objekt:</t>
  </si>
  <si>
    <t>Rozpočet:</t>
  </si>
  <si>
    <t>50215017</t>
  </si>
  <si>
    <t>MU Brno, kampus-vestavba A18 a A19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</si>
  <si>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</si>
  <si>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</si>
  <si>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</si>
  <si>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</si>
  <si>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</si>
  <si>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</si>
  <si>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</si>
  <si>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</si>
  <si>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</si>
  <si>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</si>
  <si>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</si>
  <si>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</si>
  <si>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</si>
  <si>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</si>
  <si>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</si>
  <si>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</si>
  <si>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Elektromontážní práce</t>
  </si>
  <si>
    <t>VN</t>
  </si>
  <si>
    <t>1840</t>
  </si>
  <si>
    <t>Práce - projektování zakázek</t>
  </si>
  <si>
    <t>ON</t>
  </si>
  <si>
    <t>1866</t>
  </si>
  <si>
    <t>Práce - vedení zakázek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</si>
  <si>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</si>
  <si>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</si>
  <si>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</si>
  <si>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</si>
  <si>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</si>
  <si>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</si>
  <si>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</si>
  <si>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</si>
  <si>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</si>
  <si>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</si>
  <si>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</si>
  <si>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</si>
  <si>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</si>
  <si>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</si>
  <si>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</si>
  <si>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</si>
  <si>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</si>
  <si>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</si>
  <si>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</si>
  <si>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</si>
  <si>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</si>
  <si>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</si>
  <si>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</si>
  <si>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</si>
  <si>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</si>
  <si>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</si>
  <si>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</si>
  <si>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CPU řídícího systému se 4-mi rozšiřujícími sloty</t>
  </si>
  <si>
    <t>ks</t>
  </si>
  <si>
    <t>Vlastní</t>
  </si>
  <si>
    <t>Indiv</t>
  </si>
  <si>
    <t>Specifikace</t>
  </si>
  <si>
    <t>POL3_</t>
  </si>
  <si>
    <t>Rozšiřující modul ŘS, 8DI</t>
  </si>
  <si>
    <t>Kalkul</t>
  </si>
  <si>
    <t>Rozšiřující modul ŘS, 4UI, 4UO</t>
  </si>
  <si>
    <t>Rozšiřující modul ŘS, 4UI, 4BO (triak)</t>
  </si>
  <si>
    <t>Patice ŘS pro 8 modulů</t>
  </si>
  <si>
    <t>IRC regulátor, komunikace BACnet MSTP, LINKnet, 3x UI, 2x AO, 2x DO, napájení 230VAC</t>
  </si>
  <si>
    <t>Nástěnný ovladač s korekcí teploty, LCD displej, 1RT, LINKnet</t>
  </si>
  <si>
    <t>Nástěnný ovladač s korekcí teploty, čidlo CO2, LCD displej, 1RT, LINKnet</t>
  </si>
  <si>
    <t>Ukončovací modul</t>
  </si>
  <si>
    <t>Odporové snímače teploty se snímacím prvkem NTC 10kOhm, jímkový , délka stonku 120 mm</t>
  </si>
  <si>
    <t>Odporové snímače teploty se snímacím prvkem NTC 10kOhm, jímkový , délka stonku 300 mm</t>
  </si>
  <si>
    <t>Jímka nerez ocel, délka 100 mm, G 1/2", 6,3Mpa</t>
  </si>
  <si>
    <t>SEN_20</t>
  </si>
  <si>
    <t>Jímka nerez ocel, délka 280 mm, G 1/2", 6,3Mpa</t>
  </si>
  <si>
    <t>Příložný snímač teploty, NTC10k</t>
  </si>
  <si>
    <t>Snímač diferenčního tlaku, nastavitelný rozsah, max. 2500Pa výstup 0-10VDC, IP54</t>
  </si>
  <si>
    <t>Spínač diferenčního tlaku, rozsah 20-200 Pa, včetně příslušenství</t>
  </si>
  <si>
    <t>Spínač diferenčního tlaku, rozsah 30 - 500 Pa, včetně příslušenství</t>
  </si>
  <si>
    <t>Termostat protimrazové ochrany, -10..12°C, kapilára 6 m , IP65, automatický reset</t>
  </si>
  <si>
    <t>BEL_20</t>
  </si>
  <si>
    <t>Magnetický kontakt, přepínací kontakt</t>
  </si>
  <si>
    <t>Klapkový pohon, 10Nm / 2m2, 24VAC/DC, 2-pol. regulace, havarijní funkce, s připojovacím kabelem, IP54</t>
  </si>
  <si>
    <t>Klapkový pohon, 10Nm / 2m2, 24VAC/DC,  0-10V DC regulace, s připojovacím kabelem, IP54</t>
  </si>
  <si>
    <t>18DCSTR.</t>
  </si>
  <si>
    <t>Rozvaděč oceloplechový skříňový, vč. vnitřní výzbroje a zapojení,venkovní provedení 1400x800x300, IP54/20</t>
  </si>
  <si>
    <t>18DC125.</t>
  </si>
  <si>
    <t>Rozvaděč oceloplechový skříňový, vč. vnitřní výzbroje a zapojení 2000x600x300, IP42/20</t>
  </si>
  <si>
    <t>18RDC001.</t>
  </si>
  <si>
    <t>Dozbrojení stávajíícho rozvaděče (relé, pojistky, jistič, svorky, vodiče)</t>
  </si>
  <si>
    <t>IRCrozv.</t>
  </si>
  <si>
    <t>IRC rozvodnice 374x574x140mm, plechová nástěnná, bílá, vč. vnitřní výzbroje (3x jistič, 6x relé trafo, svorky)</t>
  </si>
  <si>
    <t>Samoregulační topný kabel 18W/m</t>
  </si>
  <si>
    <t>m</t>
  </si>
  <si>
    <t>SPCM</t>
  </si>
  <si>
    <t>RTS 20/ I</t>
  </si>
  <si>
    <t>Sada pro napojení na přívod topného kabelu</t>
  </si>
  <si>
    <t>sada</t>
  </si>
  <si>
    <t>Sada pro ukončení topného kabelu</t>
  </si>
  <si>
    <t>Spínač vačkový ve skříni 3P/16A</t>
  </si>
  <si>
    <t>Kabel sdělovací s Cu jádrem JYTY 2 x 1 mm</t>
  </si>
  <si>
    <t>Kabel sdělovací s Cu jádrem JYTY 4 x 1 mm</t>
  </si>
  <si>
    <t>Kabel sdělovací s Cu jádrem JYTY 7 x 1 mm</t>
  </si>
  <si>
    <t>Kabel sdělovací s Cu jádrem JYTY 14 x 1 mm</t>
  </si>
  <si>
    <t>Kabel sdělovací pro sběrnici Bacnet MSTP</t>
  </si>
  <si>
    <t>Kabel silový s Cu jádrem 750 V CYKY 3 x 1,5 mm2</t>
  </si>
  <si>
    <t>Kabel silový s Cu jádrem 750 V CYKY 3 x 2,5 mm2</t>
  </si>
  <si>
    <t>Vodič silový CY zelenožlutý 6,00 mm2 - drát</t>
  </si>
  <si>
    <t>Kabel silový s Cu jádrem 750 V CYKY 5 x 6 mm2</t>
  </si>
  <si>
    <t>SYN_20</t>
  </si>
  <si>
    <t>Trubka elektroinstalační tuhá, vnější/vnitřní pr. 32/28,6 mm, pevnost 320N</t>
  </si>
  <si>
    <t>Trubka elektroinstalační tuhá, vnější/vnitřní pr. 32/28,6 mm, pevnost 320N, UV odolná</t>
  </si>
  <si>
    <t>Příchytka pro tuhé trubky vnější pr. 32 mm</t>
  </si>
  <si>
    <t>Trubka elektroinst. ohebná, vnější/vnitřní pr. 25/18,3 mm, pevnost 320N</t>
  </si>
  <si>
    <t>Trubka elektroinst. ohebná, vnější/vnitřní pr. 25/18,3 mm, pevnost 750N, UV odolná</t>
  </si>
  <si>
    <t>Lišta hranatá 40x20, délka 2 m, bezhalogenová</t>
  </si>
  <si>
    <t>Žlab kabelový 62x50x0,75 mm, pozink, s integrovanou spojkou, délka 2 m</t>
  </si>
  <si>
    <t>Trubka elektroinst. ohebná, vnější/vnitřní pr. 32/24,3 mm, pevnost 320N</t>
  </si>
  <si>
    <t>Žlab kabelový 62x50x0,7 mm, žárově zinkovaný, s integrovanou spojkou, délka 2 m</t>
  </si>
  <si>
    <t>Víko pro kabelový žlab š-62, pozink, délka 2 m</t>
  </si>
  <si>
    <t>Víko pro kabelový žlab š-62, žár. zinek, délka 2 m</t>
  </si>
  <si>
    <t>Přepážka žlabu v-50, pozink, délka 2 m</t>
  </si>
  <si>
    <t>Kotevní montážní materiál pro žlaby (závitové tyče, kotvy, apod.)</t>
  </si>
  <si>
    <t>soubor</t>
  </si>
  <si>
    <t>Štítek kabelový zavírací 40 x 16 mm</t>
  </si>
  <si>
    <t>Krabice odbočná 85x85x36 s víčkem, krytí IP55</t>
  </si>
  <si>
    <t>Protipožární ucpávka - tmel pr. do 70mm</t>
  </si>
  <si>
    <t>Ostatní pomocný montážní materiál</t>
  </si>
  <si>
    <t>Uživatelský software pro řídící jednotku (1-250)</t>
  </si>
  <si>
    <t>d.b.</t>
  </si>
  <si>
    <t>Práce</t>
  </si>
  <si>
    <t>POL1_</t>
  </si>
  <si>
    <t>Uživatelský software pro řídící jednotku (1-250) - úprava stávajícího sw</t>
  </si>
  <si>
    <t>kpl</t>
  </si>
  <si>
    <t>Dispečink - parametrizace datových bodů</t>
  </si>
  <si>
    <t>Dispečink - vykreslení obrazovek</t>
  </si>
  <si>
    <t xml:space="preserve">ks    </t>
  </si>
  <si>
    <t>Dispečink - úprava stávajících obrazovek</t>
  </si>
  <si>
    <t>Práce programátora - oživení systému MaR</t>
  </si>
  <si>
    <t xml:space="preserve">hod   </t>
  </si>
  <si>
    <t>Práce programátora - oživení / nastavení komunikace</t>
  </si>
  <si>
    <t>Práce programátora - zaučení obsluhy</t>
  </si>
  <si>
    <t>Příprava podkladů pro vizualizaci v BMS</t>
  </si>
  <si>
    <t>Nastavení integrací do BMS</t>
  </si>
  <si>
    <t>Funkční zkoušky zobrazení prvků v BMS</t>
  </si>
  <si>
    <t>Test zařízení 1:1</t>
  </si>
  <si>
    <t>SYN_Nh_20</t>
  </si>
  <si>
    <t>Montáž regulátor MaR</t>
  </si>
  <si>
    <t>Montáž vstupně/výstupní modul MaR</t>
  </si>
  <si>
    <t>Montáž nástěnný IRC ovladač</t>
  </si>
  <si>
    <t>Montáž snímač teploty do VZT potrubí</t>
  </si>
  <si>
    <t>Montáž snímač teploty příložný</t>
  </si>
  <si>
    <t>Montáž snímač tlaku pro kapaliny a plyny</t>
  </si>
  <si>
    <t>Montáž spínač tlaku pro kapaliny a plyny</t>
  </si>
  <si>
    <t>Montáž spínač teploty kapilárový</t>
  </si>
  <si>
    <t>Montáž magnetický kontakt na povrch</t>
  </si>
  <si>
    <t>Montáž + připojení servopohon klapkový / ventilový</t>
  </si>
  <si>
    <t>Montáž rozvaděč skříňový</t>
  </si>
  <si>
    <t>Montáž rozvodnice pro IRC nástěnná</t>
  </si>
  <si>
    <t>Montáž rozvaděč skříňový - úprava stávajícího rozvaděče</t>
  </si>
  <si>
    <t>Montáž topný kabel (vč. ukončení)</t>
  </si>
  <si>
    <t>Montáž servisní vypínač 1f</t>
  </si>
  <si>
    <t>Kabel speciální JYTY s Al 2 x 1 mm volně uložený, vysvazkovaný</t>
  </si>
  <si>
    <t>Kabel speciální JYTY s Al 4 x 1 mm volně uložený, vysvazkovaný</t>
  </si>
  <si>
    <t>Kabel speciální JYTY s Al 7 x 1 mm volně uložený, vysvazkovaný</t>
  </si>
  <si>
    <t>Kabel speciální JYTY s Al 14 x 1 mm volně uložený, vysvazkovaný</t>
  </si>
  <si>
    <t>UTP,FTP,SEKU,SYKY do 7 mm vně.prům.volně ve žlabu</t>
  </si>
  <si>
    <t>Kabel CYKY-m 750 V 3 x 1,5 mm2 volně uložený, vysvazkovaný</t>
  </si>
  <si>
    <t>Kabel CYKY-m 750 V 3 x 2,5 mm2 volně uložený, vysvazkovaný</t>
  </si>
  <si>
    <t>Vodič uložený v trubkách CYY 6 mm2</t>
  </si>
  <si>
    <t>Kabel CYKY-m 750 V 5 x 6 mm2 volně uložený, vysvazkovaný</t>
  </si>
  <si>
    <t xml:space="preserve">m     </t>
  </si>
  <si>
    <t>Trubka plast. tuhá 32 na příchytkách vč.příchytek</t>
  </si>
  <si>
    <t>Trubka ohebná z PVC volně, vnější průměr 25 mm</t>
  </si>
  <si>
    <t>Trubka ohebná z PVC volně, vnější průměr 30 mm</t>
  </si>
  <si>
    <t>Lišta vkládací 40x20, na úchyt.body,zavíčkování</t>
  </si>
  <si>
    <t>Žlab kabelový s příslušenstvím, 62/50 mm s víkem</t>
  </si>
  <si>
    <t>Štítek kabelový</t>
  </si>
  <si>
    <t>Montáž přístrojové krabice na povrch</t>
  </si>
  <si>
    <t>Montáž protipožární ucpávky</t>
  </si>
  <si>
    <t>m2</t>
  </si>
  <si>
    <t>Ukončení kabelů JYTY - do 4x1</t>
  </si>
  <si>
    <t>Připojení - regulátor průtoku vzduchu</t>
  </si>
  <si>
    <t>Připojení – monitoring ESIL rozvaděče</t>
  </si>
  <si>
    <t>Připojení - monitoring split / fancoil</t>
  </si>
  <si>
    <t>Připojení – napájení motor 1f.</t>
  </si>
  <si>
    <t>Připojení – napájení motor 3f.</t>
  </si>
  <si>
    <t>Průraz zdivem v cihlové zdi tloušťky 15 cm</t>
  </si>
  <si>
    <t>Demontáž stávající kabeláže</t>
  </si>
  <si>
    <t>Demontáž stávajícího zařízení (IRC rozvodnice, ovladač, pohony)</t>
  </si>
  <si>
    <t>Montáže - zkušební provoz</t>
  </si>
  <si>
    <t>hod</t>
  </si>
  <si>
    <t>Úklid pracoviště při montážích</t>
  </si>
  <si>
    <t>Projekční práce-výrobní dokumentace</t>
  </si>
  <si>
    <t>Projekční práce-dokumentace skutečného stavu</t>
  </si>
  <si>
    <t xml:space="preserve">kpl </t>
  </si>
  <si>
    <t>Vedení zakázek - inženýrská činnost</t>
  </si>
  <si>
    <t>Vedení zakázek - zkušební provoz</t>
  </si>
  <si>
    <t>Revizní práce technika</t>
  </si>
  <si>
    <t>Spolupráce s revizním technikem</t>
  </si>
  <si>
    <t>Doprava osob</t>
  </si>
  <si>
    <t>km</t>
  </si>
  <si>
    <t>Bezpečnostní a hygienická opatření na staveništi</t>
  </si>
  <si>
    <t>Uživatelská dokumentace, návody k obsluze</t>
  </si>
  <si>
    <t>Zařízení staveniště</t>
  </si>
  <si>
    <t>Likvidace odpadu</t>
  </si>
  <si>
    <t>SUM</t>
  </si>
  <si>
    <t>Poznámky uchazeče k zadání</t>
  </si>
  <si>
    <t>POPUZIV</t>
  </si>
  <si>
    <t>END</t>
  </si>
  <si>
    <t>Klíč pro Modbus, 50 kreditů</t>
  </si>
  <si>
    <t>Integrace monitoringu chladiče (komunikace Modbus RTU)</t>
  </si>
  <si>
    <t>Elektrotermický servopohon, bez napětí otevřený, 2-bod, M30x1,5, 24VAC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</si>
</sst>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16" fillId="0" borderId="0" xfId="0" applyNumberFormat="1" applyFont="1" applyAlignment="1">
      <alignment vertical="top" shrinkToFi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7" t="s">
        <v>24</v>
      </c>
      <c r="C2" s="78"/>
      <c r="D2" s="79" t="s">
        <v>47</v>
      </c>
      <c r="E2" s="225" t="s">
        <v>48</v>
      </c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28" t="s">
        <v>44</v>
      </c>
      <c r="F3" s="229"/>
      <c r="G3" s="229"/>
      <c r="H3" s="229"/>
      <c r="I3" s="229"/>
      <c r="J3" s="230"/>
    </row>
    <row r="4" spans="1:15" ht="23.25" customHeight="1" x14ac:dyDescent="0.2">
      <c r="A4" s="76">
        <v>261</v>
      </c>
      <c r="B4" s="82" t="s">
        <v>46</v>
      </c>
      <c r="C4" s="83"/>
      <c r="D4" s="84" t="s">
        <v>41</v>
      </c>
      <c r="E4" s="208" t="s">
        <v>42</v>
      </c>
      <c r="F4" s="209"/>
      <c r="G4" s="209"/>
      <c r="H4" s="209"/>
      <c r="I4" s="209"/>
      <c r="J4" s="210"/>
    </row>
    <row r="5" spans="1:15" ht="24" customHeight="1" x14ac:dyDescent="0.2">
      <c r="A5" s="2"/>
      <c r="B5" s="31" t="s">
        <v>23</v>
      </c>
      <c r="D5" s="213"/>
      <c r="E5" s="214"/>
      <c r="F5" s="214"/>
      <c r="G5" s="21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5"/>
      <c r="E6" s="216"/>
      <c r="F6" s="216"/>
      <c r="G6" s="21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7"/>
      <c r="F7" s="218"/>
      <c r="G7" s="21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2"/>
      <c r="E11" s="232"/>
      <c r="F11" s="232"/>
      <c r="G11" s="232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1"/>
      <c r="F13" s="212"/>
      <c r="G13" s="21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6"/>
      <c r="F16" s="197"/>
      <c r="G16" s="196"/>
      <c r="H16" s="197"/>
      <c r="I16" s="196">
        <f>SUMIF(F49:F57,A16,I49:I57)+SUMIF(F49:F57,"PSU",I49:I57)</f>
        <v>0</v>
      </c>
      <c r="J16" s="19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6"/>
      <c r="F17" s="197"/>
      <c r="G17" s="196"/>
      <c r="H17" s="197"/>
      <c r="I17" s="196">
        <f>SUMIF(F49:F57,A17,I49:I57)</f>
        <v>0</v>
      </c>
      <c r="J17" s="19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6"/>
      <c r="F18" s="197"/>
      <c r="G18" s="196"/>
      <c r="H18" s="197"/>
      <c r="I18" s="196">
        <f>SUMIF(F49:F57,A18,I49:I57)</f>
        <v>0</v>
      </c>
      <c r="J18" s="198"/>
    </row>
    <row r="19" spans="1:10" ht="23.25" customHeight="1" x14ac:dyDescent="0.2">
      <c r="A19" s="139" t="s">
        <v>66</v>
      </c>
      <c r="B19" s="38" t="s">
        <v>29</v>
      </c>
      <c r="C19" s="62"/>
      <c r="D19" s="63"/>
      <c r="E19" s="196"/>
      <c r="F19" s="197"/>
      <c r="G19" s="196"/>
      <c r="H19" s="197"/>
      <c r="I19" s="196">
        <f>SUMIF(F49:F57,A19,I49:I57)</f>
        <v>0</v>
      </c>
      <c r="J19" s="198"/>
    </row>
    <row r="20" spans="1:10" ht="23.25" customHeight="1" x14ac:dyDescent="0.2">
      <c r="A20" s="139" t="s">
        <v>69</v>
      </c>
      <c r="B20" s="38" t="s">
        <v>30</v>
      </c>
      <c r="C20" s="62"/>
      <c r="D20" s="63"/>
      <c r="E20" s="196"/>
      <c r="F20" s="197"/>
      <c r="G20" s="196"/>
      <c r="H20" s="197"/>
      <c r="I20" s="196">
        <f>SUMIF(F49:F57,A20,I49:I57)</f>
        <v>0</v>
      </c>
      <c r="J20" s="198"/>
    </row>
    <row r="21" spans="1:10" ht="23.25" customHeight="1" x14ac:dyDescent="0.2">
      <c r="A21" s="2"/>
      <c r="B21" s="48" t="s">
        <v>31</v>
      </c>
      <c r="C21" s="64"/>
      <c r="D21" s="65"/>
      <c r="E21" s="199"/>
      <c r="F21" s="235"/>
      <c r="G21" s="199"/>
      <c r="H21" s="235"/>
      <c r="I21" s="199">
        <f>SUM(I16:J20)</f>
        <v>0</v>
      </c>
      <c r="J21" s="20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4">
        <f>ZakladDPHSniVypocet</f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2">
        <f>A23</f>
        <v>0</v>
      </c>
      <c r="H24" s="193"/>
      <c r="I24" s="1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4">
        <f>ZakladDPHZaklVypocet</f>
        <v>0</v>
      </c>
      <c r="H25" s="195"/>
      <c r="I25" s="1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2">
        <f>A25</f>
        <v>0</v>
      </c>
      <c r="H26" s="223"/>
      <c r="I26" s="22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1">
        <f>ZakladDPHSniVypocet+ZakladDPHZaklVypocet</f>
        <v>0</v>
      </c>
      <c r="H28" s="202"/>
      <c r="I28" s="202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1">
        <f>A27</f>
        <v>0</v>
      </c>
      <c r="H29" s="201"/>
      <c r="I29" s="201"/>
      <c r="J29" s="120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3"/>
      <c r="E34" s="204"/>
      <c r="G34" s="205"/>
      <c r="H34" s="206"/>
      <c r="I34" s="206"/>
      <c r="J34" s="25"/>
    </row>
    <row r="35" spans="1:10" ht="12.75" customHeight="1" x14ac:dyDescent="0.2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49</v>
      </c>
      <c r="C39" s="186"/>
      <c r="D39" s="186"/>
      <c r="E39" s="186"/>
      <c r="F39" s="100">
        <f>'BHA18 BHA18-D.1.4.6.08 Pol'!AE142</f>
        <v>0</v>
      </c>
      <c r="G39" s="101">
        <f>'BHA18 BHA18-D.1.4.6.08 Pol'!AF142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43</v>
      </c>
      <c r="C40" s="187" t="s">
        <v>44</v>
      </c>
      <c r="D40" s="187"/>
      <c r="E40" s="187"/>
      <c r="F40" s="105">
        <f>'BHA18 BHA18-D.1.4.6.08 Pol'!AE142</f>
        <v>0</v>
      </c>
      <c r="G40" s="106">
        <f>'BHA18 BHA18-D.1.4.6.08 Pol'!AF142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41</v>
      </c>
      <c r="C41" s="186" t="s">
        <v>42</v>
      </c>
      <c r="D41" s="186"/>
      <c r="E41" s="186"/>
      <c r="F41" s="109">
        <f>'BHA18 BHA18-D.1.4.6.08 Pol'!AE142</f>
        <v>0</v>
      </c>
      <c r="G41" s="102">
        <f>'BHA18 BHA18-D.1.4.6.08 Pol'!AF142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88" t="s">
        <v>50</v>
      </c>
      <c r="C42" s="189"/>
      <c r="D42" s="189"/>
      <c r="E42" s="190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52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54</v>
      </c>
      <c r="C49" s="184" t="s">
        <v>55</v>
      </c>
      <c r="D49" s="185"/>
      <c r="E49" s="185"/>
      <c r="F49" s="137" t="s">
        <v>26</v>
      </c>
      <c r="G49" s="130"/>
      <c r="H49" s="130"/>
      <c r="I49" s="130">
        <f>'BHA18 BHA18-D.1.4.6.08 Pol'!G8</f>
        <v>0</v>
      </c>
      <c r="J49" s="135" t="str">
        <f>IF(I58=0,"",I49/I58*100)</f>
        <v/>
      </c>
    </row>
    <row r="50" spans="1:10" ht="36.75" customHeight="1" x14ac:dyDescent="0.2">
      <c r="A50" s="124"/>
      <c r="B50" s="129" t="s">
        <v>56</v>
      </c>
      <c r="C50" s="184" t="s">
        <v>57</v>
      </c>
      <c r="D50" s="185"/>
      <c r="E50" s="185"/>
      <c r="F50" s="137" t="s">
        <v>27</v>
      </c>
      <c r="G50" s="130"/>
      <c r="H50" s="130"/>
      <c r="I50" s="130">
        <f>'BHA18 BHA18-D.1.4.6.08 Pol'!G19</f>
        <v>0</v>
      </c>
      <c r="J50" s="135" t="str">
        <f>IF(I58=0,"",I50/I58*100)</f>
        <v/>
      </c>
    </row>
    <row r="51" spans="1:10" ht="36.75" customHeight="1" x14ac:dyDescent="0.2">
      <c r="A51" s="124"/>
      <c r="B51" s="129" t="s">
        <v>58</v>
      </c>
      <c r="C51" s="184" t="s">
        <v>59</v>
      </c>
      <c r="D51" s="185"/>
      <c r="E51" s="185"/>
      <c r="F51" s="137" t="s">
        <v>27</v>
      </c>
      <c r="G51" s="130"/>
      <c r="H51" s="130"/>
      <c r="I51" s="130">
        <f>'BHA18 BHA18-D.1.4.6.08 Pol'!G33</f>
        <v>0</v>
      </c>
      <c r="J51" s="135" t="str">
        <f>IF(I58=0,"",I51/I58*100)</f>
        <v/>
      </c>
    </row>
    <row r="52" spans="1:10" ht="36.75" customHeight="1" x14ac:dyDescent="0.2">
      <c r="A52" s="124"/>
      <c r="B52" s="129" t="s">
        <v>60</v>
      </c>
      <c r="C52" s="184" t="s">
        <v>61</v>
      </c>
      <c r="D52" s="185"/>
      <c r="E52" s="185"/>
      <c r="F52" s="137" t="s">
        <v>27</v>
      </c>
      <c r="G52" s="130"/>
      <c r="H52" s="130"/>
      <c r="I52" s="130">
        <f>'BHA18 BHA18-D.1.4.6.08 Pol'!G38</f>
        <v>0</v>
      </c>
      <c r="J52" s="135" t="str">
        <f>IF(I58=0,"",I52/I58*100)</f>
        <v/>
      </c>
    </row>
    <row r="53" spans="1:10" ht="36.75" customHeight="1" x14ac:dyDescent="0.2">
      <c r="A53" s="124"/>
      <c r="B53" s="129" t="s">
        <v>62</v>
      </c>
      <c r="C53" s="184" t="s">
        <v>63</v>
      </c>
      <c r="D53" s="185"/>
      <c r="E53" s="185"/>
      <c r="F53" s="137" t="s">
        <v>28</v>
      </c>
      <c r="G53" s="130"/>
      <c r="H53" s="130"/>
      <c r="I53" s="130">
        <f>'BHA18 BHA18-D.1.4.6.08 Pol'!G69</f>
        <v>0</v>
      </c>
      <c r="J53" s="135" t="str">
        <f>IF(I58=0,"",I53/I58*100)</f>
        <v/>
      </c>
    </row>
    <row r="54" spans="1:10" ht="36.75" customHeight="1" x14ac:dyDescent="0.2">
      <c r="A54" s="124"/>
      <c r="B54" s="129" t="s">
        <v>64</v>
      </c>
      <c r="C54" s="184" t="s">
        <v>65</v>
      </c>
      <c r="D54" s="185"/>
      <c r="E54" s="185"/>
      <c r="F54" s="137" t="s">
        <v>28</v>
      </c>
      <c r="G54" s="130"/>
      <c r="H54" s="130"/>
      <c r="I54" s="130">
        <f>'BHA18 BHA18-D.1.4.6.08 Pol'!G83</f>
        <v>0</v>
      </c>
      <c r="J54" s="135" t="str">
        <f>IF(I58=0,"",I54/I58*100)</f>
        <v/>
      </c>
    </row>
    <row r="55" spans="1:10" ht="36.75" customHeight="1" x14ac:dyDescent="0.2">
      <c r="A55" s="124"/>
      <c r="B55" s="129" t="s">
        <v>66</v>
      </c>
      <c r="C55" s="184" t="s">
        <v>29</v>
      </c>
      <c r="D55" s="185"/>
      <c r="E55" s="185"/>
      <c r="F55" s="137" t="s">
        <v>66</v>
      </c>
      <c r="G55" s="130"/>
      <c r="H55" s="130"/>
      <c r="I55" s="130">
        <f>'BHA18 BHA18-D.1.4.6.08 Pol'!G135</f>
        <v>0</v>
      </c>
      <c r="J55" s="135" t="str">
        <f>IF(I58=0,"",I55/I58*100)</f>
        <v/>
      </c>
    </row>
    <row r="56" spans="1:10" ht="36.75" customHeight="1" x14ac:dyDescent="0.2">
      <c r="A56" s="124"/>
      <c r="B56" s="129" t="s">
        <v>67</v>
      </c>
      <c r="C56" s="184" t="s">
        <v>68</v>
      </c>
      <c r="D56" s="185"/>
      <c r="E56" s="185"/>
      <c r="F56" s="137" t="s">
        <v>69</v>
      </c>
      <c r="G56" s="130"/>
      <c r="H56" s="130"/>
      <c r="I56" s="130">
        <f>'BHA18 BHA18-D.1.4.6.08 Pol'!G127</f>
        <v>0</v>
      </c>
      <c r="J56" s="135" t="str">
        <f>IF(I58=0,"",I56/I58*100)</f>
        <v/>
      </c>
    </row>
    <row r="57" spans="1:10" ht="36.75" customHeight="1" x14ac:dyDescent="0.2">
      <c r="A57" s="124"/>
      <c r="B57" s="129" t="s">
        <v>70</v>
      </c>
      <c r="C57" s="184" t="s">
        <v>71</v>
      </c>
      <c r="D57" s="185"/>
      <c r="E57" s="185"/>
      <c r="F57" s="137" t="s">
        <v>69</v>
      </c>
      <c r="G57" s="130"/>
      <c r="H57" s="130"/>
      <c r="I57" s="130">
        <f>'BHA18 BHA18-D.1.4.6.08 Pol'!G130</f>
        <v>0</v>
      </c>
      <c r="J57" s="135" t="str">
        <f>IF(I58=0,"",I57/I58*100)</f>
        <v/>
      </c>
    </row>
    <row r="58" spans="1:10" ht="25.5" customHeight="1" x14ac:dyDescent="0.2">
      <c r="A58" s="125"/>
      <c r="B58" s="131" t="s">
        <v>1</v>
      </c>
      <c r="C58" s="132"/>
      <c r="D58" s="133"/>
      <c r="E58" s="133"/>
      <c r="F58" s="138"/>
      <c r="G58" s="134"/>
      <c r="H58" s="134"/>
      <c r="I58" s="134">
        <f>SUM(I49:I57)</f>
        <v>0</v>
      </c>
      <c r="J58" s="136">
        <f>SUM(J49:J57)</f>
        <v>0</v>
      </c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8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9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10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1"/>
  <sheetViews>
    <sheetView zoomScaleNormal="100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72</v>
      </c>
    </row>
    <row r="2" spans="1:60" ht="24.95" customHeight="1" x14ac:dyDescent="0.2">
      <c r="A2" s="140" t="s">
        <v>8</v>
      </c>
      <c r="B2" s="49" t="s">
        <v>47</v>
      </c>
      <c r="C2" s="253" t="s">
        <v>48</v>
      </c>
      <c r="D2" s="254"/>
      <c r="E2" s="254"/>
      <c r="F2" s="254"/>
      <c r="G2" s="255"/>
      <c r="AG2" t="s">
        <v>73</v>
      </c>
    </row>
    <row r="3" spans="1:60" ht="24.95" customHeight="1" x14ac:dyDescent="0.2">
      <c r="A3" s="140" t="s">
        <v>9</v>
      </c>
      <c r="B3" s="49" t="s">
        <v>43</v>
      </c>
      <c r="C3" s="253" t="s">
        <v>44</v>
      </c>
      <c r="D3" s="254"/>
      <c r="E3" s="254"/>
      <c r="F3" s="254"/>
      <c r="G3" s="255"/>
      <c r="AC3" s="122" t="s">
        <v>73</v>
      </c>
      <c r="AG3" t="s">
        <v>74</v>
      </c>
    </row>
    <row r="4" spans="1:60" ht="24.95" customHeight="1" x14ac:dyDescent="0.2">
      <c r="A4" s="141" t="s">
        <v>10</v>
      </c>
      <c r="B4" s="142" t="s">
        <v>41</v>
      </c>
      <c r="C4" s="256" t="s">
        <v>42</v>
      </c>
      <c r="D4" s="257"/>
      <c r="E4" s="257"/>
      <c r="F4" s="257"/>
      <c r="G4" s="258"/>
      <c r="AG4" t="s">
        <v>75</v>
      </c>
    </row>
    <row r="5" spans="1:60" x14ac:dyDescent="0.2">
      <c r="D5" s="10"/>
    </row>
    <row r="6" spans="1:60" ht="38.25" x14ac:dyDescent="0.2">
      <c r="A6" s="144" t="s">
        <v>76</v>
      </c>
      <c r="B6" s="146" t="s">
        <v>77</v>
      </c>
      <c r="C6" s="146" t="s">
        <v>78</v>
      </c>
      <c r="D6" s="145" t="s">
        <v>79</v>
      </c>
      <c r="E6" s="144" t="s">
        <v>80</v>
      </c>
      <c r="F6" s="143" t="s">
        <v>81</v>
      </c>
      <c r="G6" s="144" t="s">
        <v>31</v>
      </c>
      <c r="H6" s="147" t="s">
        <v>32</v>
      </c>
      <c r="I6" s="147" t="s">
        <v>82</v>
      </c>
      <c r="J6" s="147" t="s">
        <v>33</v>
      </c>
      <c r="K6" s="147" t="s">
        <v>83</v>
      </c>
      <c r="L6" s="147" t="s">
        <v>84</v>
      </c>
      <c r="M6" s="147" t="s">
        <v>85</v>
      </c>
      <c r="N6" s="147" t="s">
        <v>86</v>
      </c>
      <c r="O6" s="147" t="s">
        <v>87</v>
      </c>
      <c r="P6" s="147" t="s">
        <v>88</v>
      </c>
      <c r="Q6" s="147" t="s">
        <v>89</v>
      </c>
      <c r="R6" s="147" t="s">
        <v>90</v>
      </c>
      <c r="S6" s="147" t="s">
        <v>91</v>
      </c>
      <c r="T6" s="147" t="s">
        <v>92</v>
      </c>
      <c r="U6" s="147" t="s">
        <v>93</v>
      </c>
      <c r="V6" s="147" t="s">
        <v>94</v>
      </c>
      <c r="W6" s="147" t="s">
        <v>95</v>
      </c>
      <c r="X6" s="147" t="s">
        <v>96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97</v>
      </c>
      <c r="B8" s="159" t="s">
        <v>54</v>
      </c>
      <c r="C8" s="176" t="s">
        <v>55</v>
      </c>
      <c r="D8" s="160"/>
      <c r="E8" s="161"/>
      <c r="F8" s="162"/>
      <c r="G8" s="163">
        <f>SUMIF(AG9:AG18,"&lt;&gt;NOR",G9:G18)</f>
        <v>0</v>
      </c>
      <c r="H8" s="157"/>
      <c r="I8" s="157">
        <f>SUM(I9:I17)</f>
        <v>0</v>
      </c>
      <c r="J8" s="157"/>
      <c r="K8" s="157">
        <f>SUM(K9:K17)</f>
        <v>0</v>
      </c>
      <c r="L8" s="157"/>
      <c r="M8" s="157">
        <f>SUM(M9:M17)</f>
        <v>0</v>
      </c>
      <c r="N8" s="157"/>
      <c r="O8" s="157">
        <f>SUM(O9:O17)</f>
        <v>0</v>
      </c>
      <c r="P8" s="157"/>
      <c r="Q8" s="157">
        <f>SUM(Q9:Q17)</f>
        <v>0</v>
      </c>
      <c r="R8" s="157"/>
      <c r="S8" s="157"/>
      <c r="T8" s="157"/>
      <c r="U8" s="157"/>
      <c r="V8" s="157">
        <f>SUM(V9:V17)</f>
        <v>0</v>
      </c>
      <c r="W8" s="157"/>
      <c r="X8" s="157"/>
      <c r="AG8" t="s">
        <v>98</v>
      </c>
    </row>
    <row r="9" spans="1:60" outlineLevel="1" x14ac:dyDescent="0.2">
      <c r="A9" s="169">
        <v>1</v>
      </c>
      <c r="B9" s="170"/>
      <c r="C9" s="177" t="s">
        <v>99</v>
      </c>
      <c r="D9" s="171" t="s">
        <v>100</v>
      </c>
      <c r="E9" s="172">
        <v>2</v>
      </c>
      <c r="F9" s="173"/>
      <c r="G9" s="174">
        <f t="shared" ref="G9:G18" si="0">ROUND(E9*F9,2)</f>
        <v>0</v>
      </c>
      <c r="H9" s="156"/>
      <c r="I9" s="155">
        <f t="shared" ref="I9:I18" si="1">ROUND(E9*H9,2)</f>
        <v>0</v>
      </c>
      <c r="J9" s="156"/>
      <c r="K9" s="155">
        <f t="shared" ref="K9:K18" si="2">ROUND(E9*J9,2)</f>
        <v>0</v>
      </c>
      <c r="L9" s="155">
        <v>21</v>
      </c>
      <c r="M9" s="155">
        <f t="shared" ref="M9:M18" si="3">G9*(1+L9/100)</f>
        <v>0</v>
      </c>
      <c r="N9" s="155">
        <v>0</v>
      </c>
      <c r="O9" s="155">
        <f t="shared" ref="O9:O18" si="4">ROUND(E9*N9,2)</f>
        <v>0</v>
      </c>
      <c r="P9" s="155">
        <v>0</v>
      </c>
      <c r="Q9" s="155">
        <f t="shared" ref="Q9:Q18" si="5">ROUND(E9*P9,2)</f>
        <v>0</v>
      </c>
      <c r="R9" s="155"/>
      <c r="S9" s="155" t="s">
        <v>101</v>
      </c>
      <c r="T9" s="155" t="s">
        <v>102</v>
      </c>
      <c r="U9" s="155">
        <v>0</v>
      </c>
      <c r="V9" s="155">
        <f t="shared" ref="V9:V18" si="6">ROUND(E9*U9,2)</f>
        <v>0</v>
      </c>
      <c r="W9" s="155"/>
      <c r="X9" s="155" t="s">
        <v>103</v>
      </c>
      <c r="Y9" s="148"/>
      <c r="Z9" s="148"/>
      <c r="AA9" s="148"/>
      <c r="AB9" s="148"/>
      <c r="AC9" s="148"/>
      <c r="AD9" s="148"/>
      <c r="AE9" s="148"/>
      <c r="AF9" s="148"/>
      <c r="AG9" s="148" t="s">
        <v>104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69">
        <v>2</v>
      </c>
      <c r="B10" s="170"/>
      <c r="C10" s="177" t="s">
        <v>105</v>
      </c>
      <c r="D10" s="171" t="s">
        <v>100</v>
      </c>
      <c r="E10" s="172">
        <v>2</v>
      </c>
      <c r="F10" s="173"/>
      <c r="G10" s="174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101</v>
      </c>
      <c r="T10" s="155" t="s">
        <v>106</v>
      </c>
      <c r="U10" s="155">
        <v>0</v>
      </c>
      <c r="V10" s="155">
        <f t="shared" si="6"/>
        <v>0</v>
      </c>
      <c r="W10" s="155"/>
      <c r="X10" s="155" t="s">
        <v>103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104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69">
        <v>3</v>
      </c>
      <c r="B11" s="170"/>
      <c r="C11" s="177" t="s">
        <v>107</v>
      </c>
      <c r="D11" s="171" t="s">
        <v>100</v>
      </c>
      <c r="E11" s="172">
        <v>8</v>
      </c>
      <c r="F11" s="173"/>
      <c r="G11" s="174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101</v>
      </c>
      <c r="T11" s="155" t="s">
        <v>106</v>
      </c>
      <c r="U11" s="155">
        <v>0</v>
      </c>
      <c r="V11" s="155">
        <f t="shared" si="6"/>
        <v>0</v>
      </c>
      <c r="W11" s="155"/>
      <c r="X11" s="155" t="s">
        <v>103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9">
        <v>4</v>
      </c>
      <c r="B12" s="170"/>
      <c r="C12" s="177" t="s">
        <v>108</v>
      </c>
      <c r="D12" s="171" t="s">
        <v>100</v>
      </c>
      <c r="E12" s="172">
        <v>4</v>
      </c>
      <c r="F12" s="173"/>
      <c r="G12" s="174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101</v>
      </c>
      <c r="T12" s="155" t="s">
        <v>106</v>
      </c>
      <c r="U12" s="155">
        <v>0</v>
      </c>
      <c r="V12" s="155">
        <f t="shared" si="6"/>
        <v>0</v>
      </c>
      <c r="W12" s="155"/>
      <c r="X12" s="155" t="s">
        <v>103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9">
        <v>5</v>
      </c>
      <c r="B13" s="170"/>
      <c r="C13" s="177" t="s">
        <v>109</v>
      </c>
      <c r="D13" s="171" t="s">
        <v>100</v>
      </c>
      <c r="E13" s="172">
        <v>2</v>
      </c>
      <c r="F13" s="173"/>
      <c r="G13" s="174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101</v>
      </c>
      <c r="T13" s="155" t="s">
        <v>106</v>
      </c>
      <c r="U13" s="155">
        <v>0</v>
      </c>
      <c r="V13" s="155">
        <f t="shared" si="6"/>
        <v>0</v>
      </c>
      <c r="W13" s="155"/>
      <c r="X13" s="155" t="s">
        <v>103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9">
        <v>6</v>
      </c>
      <c r="B14" s="170"/>
      <c r="C14" s="177" t="s">
        <v>110</v>
      </c>
      <c r="D14" s="171" t="s">
        <v>100</v>
      </c>
      <c r="E14" s="172">
        <v>5</v>
      </c>
      <c r="F14" s="173"/>
      <c r="G14" s="174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101</v>
      </c>
      <c r="T14" s="155" t="s">
        <v>106</v>
      </c>
      <c r="U14" s="155">
        <v>0</v>
      </c>
      <c r="V14" s="155">
        <f t="shared" si="6"/>
        <v>0</v>
      </c>
      <c r="W14" s="155"/>
      <c r="X14" s="155" t="s">
        <v>103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69">
        <v>7</v>
      </c>
      <c r="B15" s="170"/>
      <c r="C15" s="177" t="s">
        <v>111</v>
      </c>
      <c r="D15" s="171" t="s">
        <v>100</v>
      </c>
      <c r="E15" s="172">
        <v>2</v>
      </c>
      <c r="F15" s="173"/>
      <c r="G15" s="174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101</v>
      </c>
      <c r="T15" s="155" t="s">
        <v>106</v>
      </c>
      <c r="U15" s="155">
        <v>0</v>
      </c>
      <c r="V15" s="155">
        <f t="shared" si="6"/>
        <v>0</v>
      </c>
      <c r="W15" s="155"/>
      <c r="X15" s="155" t="s">
        <v>103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104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69">
        <v>8</v>
      </c>
      <c r="B16" s="170"/>
      <c r="C16" s="177" t="s">
        <v>112</v>
      </c>
      <c r="D16" s="171" t="s">
        <v>100</v>
      </c>
      <c r="E16" s="172">
        <v>3</v>
      </c>
      <c r="F16" s="173"/>
      <c r="G16" s="174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101</v>
      </c>
      <c r="T16" s="155" t="s">
        <v>102</v>
      </c>
      <c r="U16" s="155">
        <v>0</v>
      </c>
      <c r="V16" s="155">
        <f t="shared" si="6"/>
        <v>0</v>
      </c>
      <c r="W16" s="155"/>
      <c r="X16" s="155" t="s">
        <v>103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9">
        <v>9</v>
      </c>
      <c r="B17" s="170"/>
      <c r="C17" s="177" t="s">
        <v>113</v>
      </c>
      <c r="D17" s="171" t="s">
        <v>100</v>
      </c>
      <c r="E17" s="172">
        <v>2</v>
      </c>
      <c r="F17" s="173"/>
      <c r="G17" s="174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5">
        <v>0</v>
      </c>
      <c r="O17" s="155">
        <f t="shared" si="4"/>
        <v>0</v>
      </c>
      <c r="P17" s="155">
        <v>0</v>
      </c>
      <c r="Q17" s="155">
        <f t="shared" si="5"/>
        <v>0</v>
      </c>
      <c r="R17" s="155"/>
      <c r="S17" s="155" t="s">
        <v>101</v>
      </c>
      <c r="T17" s="155" t="s">
        <v>106</v>
      </c>
      <c r="U17" s="155">
        <v>0</v>
      </c>
      <c r="V17" s="155">
        <f t="shared" si="6"/>
        <v>0</v>
      </c>
      <c r="W17" s="155"/>
      <c r="X17" s="155" t="s">
        <v>103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9">
        <v>10</v>
      </c>
      <c r="B18" s="170"/>
      <c r="C18" s="177" t="s">
        <v>254</v>
      </c>
      <c r="D18" s="171" t="s">
        <v>100</v>
      </c>
      <c r="E18" s="172">
        <v>1</v>
      </c>
      <c r="F18" s="173"/>
      <c r="G18" s="174">
        <f t="shared" si="0"/>
        <v>0</v>
      </c>
      <c r="H18" s="182"/>
      <c r="I18" s="183">
        <f t="shared" si="1"/>
        <v>0</v>
      </c>
      <c r="J18" s="182"/>
      <c r="K18" s="183">
        <f t="shared" si="2"/>
        <v>0</v>
      </c>
      <c r="L18" s="183">
        <v>21</v>
      </c>
      <c r="M18" s="183">
        <f t="shared" si="3"/>
        <v>0</v>
      </c>
      <c r="N18" s="183">
        <v>0</v>
      </c>
      <c r="O18" s="183">
        <f t="shared" si="4"/>
        <v>0</v>
      </c>
      <c r="P18" s="183">
        <v>0</v>
      </c>
      <c r="Q18" s="183">
        <f t="shared" si="5"/>
        <v>0</v>
      </c>
      <c r="R18" s="183"/>
      <c r="S18" s="183" t="s">
        <v>101</v>
      </c>
      <c r="T18" s="183" t="s">
        <v>106</v>
      </c>
      <c r="U18" s="183">
        <v>0</v>
      </c>
      <c r="V18" s="183">
        <f t="shared" si="6"/>
        <v>0</v>
      </c>
      <c r="W18" s="183"/>
      <c r="X18" s="183" t="s">
        <v>103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58" t="s">
        <v>97</v>
      </c>
      <c r="B19" s="159" t="s">
        <v>56</v>
      </c>
      <c r="C19" s="176" t="s">
        <v>57</v>
      </c>
      <c r="D19" s="160"/>
      <c r="E19" s="161"/>
      <c r="F19" s="162"/>
      <c r="G19" s="163">
        <f>SUMIF(AG20:AG32,"&lt;&gt;NOR",G20:G32)</f>
        <v>0</v>
      </c>
      <c r="H19" s="157"/>
      <c r="I19" s="157">
        <f>SUM(I20:I32)</f>
        <v>0</v>
      </c>
      <c r="J19" s="157"/>
      <c r="K19" s="157">
        <f>SUM(K20:K32)</f>
        <v>0</v>
      </c>
      <c r="L19" s="157"/>
      <c r="M19" s="157">
        <f>SUM(M20:M32)</f>
        <v>0</v>
      </c>
      <c r="N19" s="157"/>
      <c r="O19" s="157">
        <f>SUM(O20:O32)</f>
        <v>0</v>
      </c>
      <c r="P19" s="157"/>
      <c r="Q19" s="157">
        <f>SUM(Q20:Q32)</f>
        <v>0</v>
      </c>
      <c r="R19" s="157"/>
      <c r="S19" s="157"/>
      <c r="T19" s="157"/>
      <c r="U19" s="157"/>
      <c r="V19" s="157">
        <f>SUM(V20:V32)</f>
        <v>0</v>
      </c>
      <c r="W19" s="157"/>
      <c r="X19" s="157"/>
      <c r="AG19" t="s">
        <v>98</v>
      </c>
    </row>
    <row r="20" spans="1:60" ht="22.5" outlineLevel="1" x14ac:dyDescent="0.2">
      <c r="A20" s="169">
        <v>11</v>
      </c>
      <c r="B20" s="170"/>
      <c r="C20" s="177" t="s">
        <v>114</v>
      </c>
      <c r="D20" s="171" t="s">
        <v>100</v>
      </c>
      <c r="E20" s="172">
        <v>1</v>
      </c>
      <c r="F20" s="173"/>
      <c r="G20" s="174">
        <f t="shared" ref="G20:G32" si="7">ROUND(E20*F20,2)</f>
        <v>0</v>
      </c>
      <c r="H20" s="156"/>
      <c r="I20" s="155">
        <f t="shared" ref="I20:I32" si="8">ROUND(E20*H20,2)</f>
        <v>0</v>
      </c>
      <c r="J20" s="156"/>
      <c r="K20" s="155">
        <f t="shared" ref="K20:K32" si="9">ROUND(E20*J20,2)</f>
        <v>0</v>
      </c>
      <c r="L20" s="155">
        <v>21</v>
      </c>
      <c r="M20" s="155">
        <f t="shared" ref="M20:M32" si="10">G20*(1+L20/100)</f>
        <v>0</v>
      </c>
      <c r="N20" s="155">
        <v>0</v>
      </c>
      <c r="O20" s="155">
        <f t="shared" ref="O20:O32" si="11">ROUND(E20*N20,2)</f>
        <v>0</v>
      </c>
      <c r="P20" s="155">
        <v>0</v>
      </c>
      <c r="Q20" s="155">
        <f t="shared" ref="Q20:Q32" si="12">ROUND(E20*P20,2)</f>
        <v>0</v>
      </c>
      <c r="R20" s="155"/>
      <c r="S20" s="155" t="s">
        <v>101</v>
      </c>
      <c r="T20" s="155" t="s">
        <v>102</v>
      </c>
      <c r="U20" s="155">
        <v>0</v>
      </c>
      <c r="V20" s="155">
        <f t="shared" ref="V20:V32" si="13">ROUND(E20*U20,2)</f>
        <v>0</v>
      </c>
      <c r="W20" s="155"/>
      <c r="X20" s="155" t="s">
        <v>103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9">
        <v>12</v>
      </c>
      <c r="B21" s="170"/>
      <c r="C21" s="177" t="s">
        <v>115</v>
      </c>
      <c r="D21" s="171" t="s">
        <v>100</v>
      </c>
      <c r="E21" s="172">
        <v>4</v>
      </c>
      <c r="F21" s="173"/>
      <c r="G21" s="174">
        <f t="shared" si="7"/>
        <v>0</v>
      </c>
      <c r="H21" s="156"/>
      <c r="I21" s="155">
        <f t="shared" si="8"/>
        <v>0</v>
      </c>
      <c r="J21" s="156"/>
      <c r="K21" s="155">
        <f t="shared" si="9"/>
        <v>0</v>
      </c>
      <c r="L21" s="155">
        <v>21</v>
      </c>
      <c r="M21" s="155">
        <f t="shared" si="10"/>
        <v>0</v>
      </c>
      <c r="N21" s="155">
        <v>0</v>
      </c>
      <c r="O21" s="155">
        <f t="shared" si="11"/>
        <v>0</v>
      </c>
      <c r="P21" s="155">
        <v>0</v>
      </c>
      <c r="Q21" s="155">
        <f t="shared" si="12"/>
        <v>0</v>
      </c>
      <c r="R21" s="155"/>
      <c r="S21" s="155" t="s">
        <v>101</v>
      </c>
      <c r="T21" s="155" t="s">
        <v>106</v>
      </c>
      <c r="U21" s="155">
        <v>0</v>
      </c>
      <c r="V21" s="155">
        <f t="shared" si="13"/>
        <v>0</v>
      </c>
      <c r="W21" s="155"/>
      <c r="X21" s="155" t="s">
        <v>103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104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9">
        <v>13</v>
      </c>
      <c r="B22" s="170"/>
      <c r="C22" s="177" t="s">
        <v>116</v>
      </c>
      <c r="D22" s="171" t="s">
        <v>100</v>
      </c>
      <c r="E22" s="172">
        <v>1</v>
      </c>
      <c r="F22" s="173"/>
      <c r="G22" s="174">
        <f t="shared" si="7"/>
        <v>0</v>
      </c>
      <c r="H22" s="156"/>
      <c r="I22" s="155">
        <f t="shared" si="8"/>
        <v>0</v>
      </c>
      <c r="J22" s="156"/>
      <c r="K22" s="155">
        <f t="shared" si="9"/>
        <v>0</v>
      </c>
      <c r="L22" s="155">
        <v>21</v>
      </c>
      <c r="M22" s="155">
        <f t="shared" si="10"/>
        <v>0</v>
      </c>
      <c r="N22" s="155">
        <v>0</v>
      </c>
      <c r="O22" s="155">
        <f t="shared" si="11"/>
        <v>0</v>
      </c>
      <c r="P22" s="155">
        <v>0</v>
      </c>
      <c r="Q22" s="155">
        <f t="shared" si="12"/>
        <v>0</v>
      </c>
      <c r="R22" s="155"/>
      <c r="S22" s="155" t="s">
        <v>101</v>
      </c>
      <c r="T22" s="155" t="s">
        <v>117</v>
      </c>
      <c r="U22" s="155">
        <v>0</v>
      </c>
      <c r="V22" s="155">
        <f t="shared" si="13"/>
        <v>0</v>
      </c>
      <c r="W22" s="155"/>
      <c r="X22" s="155" t="s">
        <v>103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9">
        <v>14</v>
      </c>
      <c r="B23" s="170"/>
      <c r="C23" s="177" t="s">
        <v>118</v>
      </c>
      <c r="D23" s="171" t="s">
        <v>100</v>
      </c>
      <c r="E23" s="172">
        <v>4</v>
      </c>
      <c r="F23" s="173"/>
      <c r="G23" s="174">
        <f t="shared" si="7"/>
        <v>0</v>
      </c>
      <c r="H23" s="156"/>
      <c r="I23" s="155">
        <f t="shared" si="8"/>
        <v>0</v>
      </c>
      <c r="J23" s="156"/>
      <c r="K23" s="155">
        <f t="shared" si="9"/>
        <v>0</v>
      </c>
      <c r="L23" s="155">
        <v>21</v>
      </c>
      <c r="M23" s="155">
        <f t="shared" si="10"/>
        <v>0</v>
      </c>
      <c r="N23" s="155">
        <v>0</v>
      </c>
      <c r="O23" s="155">
        <f t="shared" si="11"/>
        <v>0</v>
      </c>
      <c r="P23" s="155">
        <v>0</v>
      </c>
      <c r="Q23" s="155">
        <f t="shared" si="12"/>
        <v>0</v>
      </c>
      <c r="R23" s="155"/>
      <c r="S23" s="155" t="s">
        <v>101</v>
      </c>
      <c r="T23" s="155" t="s">
        <v>117</v>
      </c>
      <c r="U23" s="155">
        <v>0</v>
      </c>
      <c r="V23" s="155">
        <f t="shared" si="13"/>
        <v>0</v>
      </c>
      <c r="W23" s="155"/>
      <c r="X23" s="155" t="s">
        <v>103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104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69">
        <v>15</v>
      </c>
      <c r="B24" s="170"/>
      <c r="C24" s="177" t="s">
        <v>119</v>
      </c>
      <c r="D24" s="171" t="s">
        <v>100</v>
      </c>
      <c r="E24" s="172">
        <v>1</v>
      </c>
      <c r="F24" s="173"/>
      <c r="G24" s="174">
        <f t="shared" si="7"/>
        <v>0</v>
      </c>
      <c r="H24" s="156"/>
      <c r="I24" s="155">
        <f t="shared" si="8"/>
        <v>0</v>
      </c>
      <c r="J24" s="156"/>
      <c r="K24" s="155">
        <f t="shared" si="9"/>
        <v>0</v>
      </c>
      <c r="L24" s="155">
        <v>21</v>
      </c>
      <c r="M24" s="155">
        <f t="shared" si="10"/>
        <v>0</v>
      </c>
      <c r="N24" s="155">
        <v>0</v>
      </c>
      <c r="O24" s="155">
        <f t="shared" si="11"/>
        <v>0</v>
      </c>
      <c r="P24" s="155">
        <v>0</v>
      </c>
      <c r="Q24" s="155">
        <f t="shared" si="12"/>
        <v>0</v>
      </c>
      <c r="R24" s="155"/>
      <c r="S24" s="155" t="s">
        <v>101</v>
      </c>
      <c r="T24" s="155" t="s">
        <v>106</v>
      </c>
      <c r="U24" s="155">
        <v>0</v>
      </c>
      <c r="V24" s="155">
        <f t="shared" si="13"/>
        <v>0</v>
      </c>
      <c r="W24" s="155"/>
      <c r="X24" s="155" t="s">
        <v>103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104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9">
        <v>16</v>
      </c>
      <c r="B25" s="170"/>
      <c r="C25" s="177" t="s">
        <v>120</v>
      </c>
      <c r="D25" s="171" t="s">
        <v>100</v>
      </c>
      <c r="E25" s="172">
        <v>2</v>
      </c>
      <c r="F25" s="173"/>
      <c r="G25" s="174">
        <f t="shared" si="7"/>
        <v>0</v>
      </c>
      <c r="H25" s="156"/>
      <c r="I25" s="155">
        <f t="shared" si="8"/>
        <v>0</v>
      </c>
      <c r="J25" s="156"/>
      <c r="K25" s="155">
        <f t="shared" si="9"/>
        <v>0</v>
      </c>
      <c r="L25" s="155">
        <v>21</v>
      </c>
      <c r="M25" s="155">
        <f t="shared" si="10"/>
        <v>0</v>
      </c>
      <c r="N25" s="155">
        <v>0</v>
      </c>
      <c r="O25" s="155">
        <f t="shared" si="11"/>
        <v>0</v>
      </c>
      <c r="P25" s="155">
        <v>0</v>
      </c>
      <c r="Q25" s="155">
        <f t="shared" si="12"/>
        <v>0</v>
      </c>
      <c r="R25" s="155"/>
      <c r="S25" s="155" t="s">
        <v>101</v>
      </c>
      <c r="T25" s="155" t="s">
        <v>106</v>
      </c>
      <c r="U25" s="155">
        <v>0</v>
      </c>
      <c r="V25" s="155">
        <f t="shared" si="13"/>
        <v>0</v>
      </c>
      <c r="W25" s="155"/>
      <c r="X25" s="155" t="s">
        <v>103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9">
        <v>17</v>
      </c>
      <c r="B26" s="170"/>
      <c r="C26" s="177" t="s">
        <v>121</v>
      </c>
      <c r="D26" s="171" t="s">
        <v>100</v>
      </c>
      <c r="E26" s="172">
        <v>2</v>
      </c>
      <c r="F26" s="173"/>
      <c r="G26" s="174">
        <f t="shared" si="7"/>
        <v>0</v>
      </c>
      <c r="H26" s="156"/>
      <c r="I26" s="155">
        <f t="shared" si="8"/>
        <v>0</v>
      </c>
      <c r="J26" s="156"/>
      <c r="K26" s="155">
        <f t="shared" si="9"/>
        <v>0</v>
      </c>
      <c r="L26" s="155">
        <v>21</v>
      </c>
      <c r="M26" s="155">
        <f t="shared" si="10"/>
        <v>0</v>
      </c>
      <c r="N26" s="155">
        <v>0</v>
      </c>
      <c r="O26" s="155">
        <f t="shared" si="11"/>
        <v>0</v>
      </c>
      <c r="P26" s="155">
        <v>0</v>
      </c>
      <c r="Q26" s="155">
        <f t="shared" si="12"/>
        <v>0</v>
      </c>
      <c r="R26" s="155"/>
      <c r="S26" s="155" t="s">
        <v>101</v>
      </c>
      <c r="T26" s="155" t="s">
        <v>102</v>
      </c>
      <c r="U26" s="155">
        <v>0</v>
      </c>
      <c r="V26" s="155">
        <f t="shared" si="13"/>
        <v>0</v>
      </c>
      <c r="W26" s="155"/>
      <c r="X26" s="155" t="s">
        <v>103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104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69">
        <v>18</v>
      </c>
      <c r="B27" s="170"/>
      <c r="C27" s="177" t="s">
        <v>122</v>
      </c>
      <c r="D27" s="171" t="s">
        <v>100</v>
      </c>
      <c r="E27" s="172">
        <v>3</v>
      </c>
      <c r="F27" s="173"/>
      <c r="G27" s="174">
        <f t="shared" si="7"/>
        <v>0</v>
      </c>
      <c r="H27" s="156"/>
      <c r="I27" s="155">
        <f t="shared" si="8"/>
        <v>0</v>
      </c>
      <c r="J27" s="156"/>
      <c r="K27" s="155">
        <f t="shared" si="9"/>
        <v>0</v>
      </c>
      <c r="L27" s="155">
        <v>21</v>
      </c>
      <c r="M27" s="155">
        <f t="shared" si="10"/>
        <v>0</v>
      </c>
      <c r="N27" s="155">
        <v>0</v>
      </c>
      <c r="O27" s="155">
        <f t="shared" si="11"/>
        <v>0</v>
      </c>
      <c r="P27" s="155">
        <v>0</v>
      </c>
      <c r="Q27" s="155">
        <f t="shared" si="12"/>
        <v>0</v>
      </c>
      <c r="R27" s="155"/>
      <c r="S27" s="155" t="s">
        <v>101</v>
      </c>
      <c r="T27" s="155" t="s">
        <v>102</v>
      </c>
      <c r="U27" s="155">
        <v>0</v>
      </c>
      <c r="V27" s="155">
        <f t="shared" si="13"/>
        <v>0</v>
      </c>
      <c r="W27" s="155"/>
      <c r="X27" s="155" t="s">
        <v>103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104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69">
        <v>19</v>
      </c>
      <c r="B28" s="170"/>
      <c r="C28" s="177" t="s">
        <v>123</v>
      </c>
      <c r="D28" s="171" t="s">
        <v>100</v>
      </c>
      <c r="E28" s="172">
        <v>1</v>
      </c>
      <c r="F28" s="173"/>
      <c r="G28" s="174">
        <f t="shared" si="7"/>
        <v>0</v>
      </c>
      <c r="H28" s="156"/>
      <c r="I28" s="155">
        <f t="shared" si="8"/>
        <v>0</v>
      </c>
      <c r="J28" s="156"/>
      <c r="K28" s="155">
        <f t="shared" si="9"/>
        <v>0</v>
      </c>
      <c r="L28" s="155">
        <v>21</v>
      </c>
      <c r="M28" s="155">
        <f t="shared" si="10"/>
        <v>0</v>
      </c>
      <c r="N28" s="155">
        <v>0</v>
      </c>
      <c r="O28" s="155">
        <f t="shared" si="11"/>
        <v>0</v>
      </c>
      <c r="P28" s="155">
        <v>0</v>
      </c>
      <c r="Q28" s="155">
        <f t="shared" si="12"/>
        <v>0</v>
      </c>
      <c r="R28" s="155"/>
      <c r="S28" s="155" t="s">
        <v>101</v>
      </c>
      <c r="T28" s="155" t="s">
        <v>124</v>
      </c>
      <c r="U28" s="155">
        <v>0</v>
      </c>
      <c r="V28" s="155">
        <f t="shared" si="13"/>
        <v>0</v>
      </c>
      <c r="W28" s="155"/>
      <c r="X28" s="155" t="s">
        <v>103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104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9">
        <v>20</v>
      </c>
      <c r="B29" s="170"/>
      <c r="C29" s="177" t="s">
        <v>125</v>
      </c>
      <c r="D29" s="171" t="s">
        <v>100</v>
      </c>
      <c r="E29" s="172">
        <v>9</v>
      </c>
      <c r="F29" s="173"/>
      <c r="G29" s="174">
        <f t="shared" si="7"/>
        <v>0</v>
      </c>
      <c r="H29" s="156"/>
      <c r="I29" s="155">
        <f t="shared" si="8"/>
        <v>0</v>
      </c>
      <c r="J29" s="156"/>
      <c r="K29" s="155">
        <f t="shared" si="9"/>
        <v>0</v>
      </c>
      <c r="L29" s="155">
        <v>21</v>
      </c>
      <c r="M29" s="155">
        <f t="shared" si="10"/>
        <v>0</v>
      </c>
      <c r="N29" s="155">
        <v>0</v>
      </c>
      <c r="O29" s="155">
        <f t="shared" si="11"/>
        <v>0</v>
      </c>
      <c r="P29" s="155">
        <v>0</v>
      </c>
      <c r="Q29" s="155">
        <f t="shared" si="12"/>
        <v>0</v>
      </c>
      <c r="R29" s="155"/>
      <c r="S29" s="155" t="s">
        <v>101</v>
      </c>
      <c r="T29" s="155" t="s">
        <v>102</v>
      </c>
      <c r="U29" s="155">
        <v>0</v>
      </c>
      <c r="V29" s="155">
        <f t="shared" si="13"/>
        <v>0</v>
      </c>
      <c r="W29" s="155"/>
      <c r="X29" s="155" t="s">
        <v>103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104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33.75" outlineLevel="1" x14ac:dyDescent="0.2">
      <c r="A30" s="169">
        <v>21</v>
      </c>
      <c r="B30" s="170"/>
      <c r="C30" s="177" t="s">
        <v>126</v>
      </c>
      <c r="D30" s="171" t="s">
        <v>100</v>
      </c>
      <c r="E30" s="172">
        <v>2</v>
      </c>
      <c r="F30" s="173"/>
      <c r="G30" s="174">
        <f t="shared" si="7"/>
        <v>0</v>
      </c>
      <c r="H30" s="156"/>
      <c r="I30" s="155">
        <f t="shared" si="8"/>
        <v>0</v>
      </c>
      <c r="J30" s="156"/>
      <c r="K30" s="155">
        <f t="shared" si="9"/>
        <v>0</v>
      </c>
      <c r="L30" s="155">
        <v>21</v>
      </c>
      <c r="M30" s="155">
        <f t="shared" si="10"/>
        <v>0</v>
      </c>
      <c r="N30" s="155">
        <v>0</v>
      </c>
      <c r="O30" s="155">
        <f t="shared" si="11"/>
        <v>0</v>
      </c>
      <c r="P30" s="155">
        <v>0</v>
      </c>
      <c r="Q30" s="155">
        <f t="shared" si="12"/>
        <v>0</v>
      </c>
      <c r="R30" s="155"/>
      <c r="S30" s="155" t="s">
        <v>101</v>
      </c>
      <c r="T30" s="155" t="s">
        <v>124</v>
      </c>
      <c r="U30" s="155">
        <v>0</v>
      </c>
      <c r="V30" s="155">
        <f t="shared" si="13"/>
        <v>0</v>
      </c>
      <c r="W30" s="155"/>
      <c r="X30" s="155" t="s">
        <v>103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104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69">
        <v>22</v>
      </c>
      <c r="B31" s="170"/>
      <c r="C31" s="177" t="s">
        <v>127</v>
      </c>
      <c r="D31" s="171" t="s">
        <v>100</v>
      </c>
      <c r="E31" s="172">
        <v>2</v>
      </c>
      <c r="F31" s="173"/>
      <c r="G31" s="174">
        <f t="shared" si="7"/>
        <v>0</v>
      </c>
      <c r="H31" s="156"/>
      <c r="I31" s="155">
        <f t="shared" si="8"/>
        <v>0</v>
      </c>
      <c r="J31" s="156"/>
      <c r="K31" s="155">
        <f t="shared" si="9"/>
        <v>0</v>
      </c>
      <c r="L31" s="155">
        <v>21</v>
      </c>
      <c r="M31" s="155">
        <f t="shared" si="10"/>
        <v>0</v>
      </c>
      <c r="N31" s="155">
        <v>0</v>
      </c>
      <c r="O31" s="155">
        <f t="shared" si="11"/>
        <v>0</v>
      </c>
      <c r="P31" s="155">
        <v>0</v>
      </c>
      <c r="Q31" s="155">
        <f t="shared" si="12"/>
        <v>0</v>
      </c>
      <c r="R31" s="155"/>
      <c r="S31" s="155" t="s">
        <v>101</v>
      </c>
      <c r="T31" s="155" t="s">
        <v>124</v>
      </c>
      <c r="U31" s="155">
        <v>0</v>
      </c>
      <c r="V31" s="155">
        <f t="shared" si="13"/>
        <v>0</v>
      </c>
      <c r="W31" s="155"/>
      <c r="X31" s="155" t="s">
        <v>103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104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69">
        <v>23</v>
      </c>
      <c r="B32" s="170"/>
      <c r="C32" s="177" t="s">
        <v>256</v>
      </c>
      <c r="D32" s="171" t="s">
        <v>100</v>
      </c>
      <c r="E32" s="172">
        <v>12</v>
      </c>
      <c r="F32" s="173"/>
      <c r="G32" s="174">
        <f t="shared" si="7"/>
        <v>0</v>
      </c>
      <c r="H32" s="156"/>
      <c r="I32" s="155">
        <f t="shared" si="8"/>
        <v>0</v>
      </c>
      <c r="J32" s="156"/>
      <c r="K32" s="155">
        <f t="shared" si="9"/>
        <v>0</v>
      </c>
      <c r="L32" s="155">
        <v>21</v>
      </c>
      <c r="M32" s="155">
        <f t="shared" si="10"/>
        <v>0</v>
      </c>
      <c r="N32" s="155">
        <v>0</v>
      </c>
      <c r="O32" s="155">
        <f t="shared" si="11"/>
        <v>0</v>
      </c>
      <c r="P32" s="155">
        <v>0</v>
      </c>
      <c r="Q32" s="155">
        <f t="shared" si="12"/>
        <v>0</v>
      </c>
      <c r="R32" s="155"/>
      <c r="S32" s="155" t="s">
        <v>101</v>
      </c>
      <c r="T32" s="155" t="s">
        <v>102</v>
      </c>
      <c r="U32" s="155">
        <v>0</v>
      </c>
      <c r="V32" s="155">
        <f t="shared" si="13"/>
        <v>0</v>
      </c>
      <c r="W32" s="155"/>
      <c r="X32" s="155" t="s">
        <v>103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104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58" t="s">
        <v>97</v>
      </c>
      <c r="B33" s="159" t="s">
        <v>58</v>
      </c>
      <c r="C33" s="176" t="s">
        <v>59</v>
      </c>
      <c r="D33" s="160"/>
      <c r="E33" s="161"/>
      <c r="F33" s="162"/>
      <c r="G33" s="163">
        <f>SUMIF(AG34:AG37,"&lt;&gt;NOR",G34:G37)</f>
        <v>0</v>
      </c>
      <c r="H33" s="157"/>
      <c r="I33" s="157">
        <f>SUM(I34:I37)</f>
        <v>0</v>
      </c>
      <c r="J33" s="157"/>
      <c r="K33" s="157">
        <f>SUM(K34:K37)</f>
        <v>0</v>
      </c>
      <c r="L33" s="157"/>
      <c r="M33" s="157">
        <f>SUM(M34:M37)</f>
        <v>0</v>
      </c>
      <c r="N33" s="157"/>
      <c r="O33" s="157">
        <f>SUM(O34:O37)</f>
        <v>0</v>
      </c>
      <c r="P33" s="157"/>
      <c r="Q33" s="157">
        <f>SUM(Q34:Q37)</f>
        <v>0</v>
      </c>
      <c r="R33" s="157"/>
      <c r="S33" s="157"/>
      <c r="T33" s="157"/>
      <c r="U33" s="157"/>
      <c r="V33" s="157">
        <f>SUM(V34:V37)</f>
        <v>0</v>
      </c>
      <c r="W33" s="157"/>
      <c r="X33" s="157"/>
      <c r="AG33" t="s">
        <v>98</v>
      </c>
    </row>
    <row r="34" spans="1:60" ht="33.75" outlineLevel="1" x14ac:dyDescent="0.2">
      <c r="A34" s="169">
        <v>24</v>
      </c>
      <c r="B34" s="170" t="s">
        <v>128</v>
      </c>
      <c r="C34" s="177" t="s">
        <v>129</v>
      </c>
      <c r="D34" s="171" t="s">
        <v>100</v>
      </c>
      <c r="E34" s="172">
        <v>1</v>
      </c>
      <c r="F34" s="173"/>
      <c r="G34" s="174">
        <f>ROUND(E34*F34,2)</f>
        <v>0</v>
      </c>
      <c r="H34" s="156"/>
      <c r="I34" s="155">
        <f>ROUND(E34*H34,2)</f>
        <v>0</v>
      </c>
      <c r="J34" s="156"/>
      <c r="K34" s="155">
        <f>ROUND(E34*J34,2)</f>
        <v>0</v>
      </c>
      <c r="L34" s="155">
        <v>21</v>
      </c>
      <c r="M34" s="155">
        <f>G34*(1+L34/100)</f>
        <v>0</v>
      </c>
      <c r="N34" s="155">
        <v>0</v>
      </c>
      <c r="O34" s="155">
        <f>ROUND(E34*N34,2)</f>
        <v>0</v>
      </c>
      <c r="P34" s="155">
        <v>0</v>
      </c>
      <c r="Q34" s="155">
        <f>ROUND(E34*P34,2)</f>
        <v>0</v>
      </c>
      <c r="R34" s="155"/>
      <c r="S34" s="155" t="s">
        <v>101</v>
      </c>
      <c r="T34" s="155" t="s">
        <v>102</v>
      </c>
      <c r="U34" s="155">
        <v>0</v>
      </c>
      <c r="V34" s="155">
        <f>ROUND(E34*U34,2)</f>
        <v>0</v>
      </c>
      <c r="W34" s="155"/>
      <c r="X34" s="155" t="s">
        <v>103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104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69">
        <v>25</v>
      </c>
      <c r="B35" s="170" t="s">
        <v>130</v>
      </c>
      <c r="C35" s="177" t="s">
        <v>131</v>
      </c>
      <c r="D35" s="171" t="s">
        <v>100</v>
      </c>
      <c r="E35" s="172">
        <v>1</v>
      </c>
      <c r="F35" s="173"/>
      <c r="G35" s="174">
        <f>ROUND(E35*F35,2)</f>
        <v>0</v>
      </c>
      <c r="H35" s="156"/>
      <c r="I35" s="155">
        <f>ROUND(E35*H35,2)</f>
        <v>0</v>
      </c>
      <c r="J35" s="156"/>
      <c r="K35" s="155">
        <f>ROUND(E35*J35,2)</f>
        <v>0</v>
      </c>
      <c r="L35" s="155">
        <v>21</v>
      </c>
      <c r="M35" s="155">
        <f>G35*(1+L35/100)</f>
        <v>0</v>
      </c>
      <c r="N35" s="155">
        <v>0</v>
      </c>
      <c r="O35" s="155">
        <f>ROUND(E35*N35,2)</f>
        <v>0</v>
      </c>
      <c r="P35" s="155">
        <v>0</v>
      </c>
      <c r="Q35" s="155">
        <f>ROUND(E35*P35,2)</f>
        <v>0</v>
      </c>
      <c r="R35" s="155"/>
      <c r="S35" s="155" t="s">
        <v>101</v>
      </c>
      <c r="T35" s="155" t="s">
        <v>102</v>
      </c>
      <c r="U35" s="155">
        <v>0</v>
      </c>
      <c r="V35" s="155">
        <f>ROUND(E35*U35,2)</f>
        <v>0</v>
      </c>
      <c r="W35" s="155"/>
      <c r="X35" s="155" t="s">
        <v>103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104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69">
        <v>26</v>
      </c>
      <c r="B36" s="170" t="s">
        <v>132</v>
      </c>
      <c r="C36" s="177" t="s">
        <v>133</v>
      </c>
      <c r="D36" s="171" t="s">
        <v>100</v>
      </c>
      <c r="E36" s="172">
        <v>1</v>
      </c>
      <c r="F36" s="173"/>
      <c r="G36" s="174">
        <f>ROUND(E36*F36,2)</f>
        <v>0</v>
      </c>
      <c r="H36" s="156"/>
      <c r="I36" s="155">
        <f>ROUND(E36*H36,2)</f>
        <v>0</v>
      </c>
      <c r="J36" s="156"/>
      <c r="K36" s="155">
        <f>ROUND(E36*J36,2)</f>
        <v>0</v>
      </c>
      <c r="L36" s="155">
        <v>21</v>
      </c>
      <c r="M36" s="155">
        <f>G36*(1+L36/100)</f>
        <v>0</v>
      </c>
      <c r="N36" s="155">
        <v>0</v>
      </c>
      <c r="O36" s="155">
        <f>ROUND(E36*N36,2)</f>
        <v>0</v>
      </c>
      <c r="P36" s="155">
        <v>0</v>
      </c>
      <c r="Q36" s="155">
        <f>ROUND(E36*P36,2)</f>
        <v>0</v>
      </c>
      <c r="R36" s="155"/>
      <c r="S36" s="155" t="s">
        <v>101</v>
      </c>
      <c r="T36" s="155" t="s">
        <v>106</v>
      </c>
      <c r="U36" s="155">
        <v>0</v>
      </c>
      <c r="V36" s="155">
        <f>ROUND(E36*U36,2)</f>
        <v>0</v>
      </c>
      <c r="W36" s="155"/>
      <c r="X36" s="155" t="s">
        <v>103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104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33.75" outlineLevel="1" x14ac:dyDescent="0.2">
      <c r="A37" s="169">
        <v>27</v>
      </c>
      <c r="B37" s="170" t="s">
        <v>134</v>
      </c>
      <c r="C37" s="177" t="s">
        <v>135</v>
      </c>
      <c r="D37" s="171" t="s">
        <v>100</v>
      </c>
      <c r="E37" s="172">
        <v>5</v>
      </c>
      <c r="F37" s="173"/>
      <c r="G37" s="174">
        <f>ROUND(E37*F37,2)</f>
        <v>0</v>
      </c>
      <c r="H37" s="156"/>
      <c r="I37" s="155">
        <f>ROUND(E37*H37,2)</f>
        <v>0</v>
      </c>
      <c r="J37" s="156"/>
      <c r="K37" s="155">
        <f>ROUND(E37*J37,2)</f>
        <v>0</v>
      </c>
      <c r="L37" s="155">
        <v>21</v>
      </c>
      <c r="M37" s="155">
        <f>G37*(1+L37/100)</f>
        <v>0</v>
      </c>
      <c r="N37" s="155">
        <v>0</v>
      </c>
      <c r="O37" s="155">
        <f>ROUND(E37*N37,2)</f>
        <v>0</v>
      </c>
      <c r="P37" s="155">
        <v>0</v>
      </c>
      <c r="Q37" s="155">
        <f>ROUND(E37*P37,2)</f>
        <v>0</v>
      </c>
      <c r="R37" s="155"/>
      <c r="S37" s="155" t="s">
        <v>101</v>
      </c>
      <c r="T37" s="155" t="s">
        <v>106</v>
      </c>
      <c r="U37" s="155">
        <v>0</v>
      </c>
      <c r="V37" s="155">
        <f>ROUND(E37*U37,2)</f>
        <v>0</v>
      </c>
      <c r="W37" s="155"/>
      <c r="X37" s="155" t="s">
        <v>103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104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x14ac:dyDescent="0.2">
      <c r="A38" s="158" t="s">
        <v>97</v>
      </c>
      <c r="B38" s="159" t="s">
        <v>60</v>
      </c>
      <c r="C38" s="176" t="s">
        <v>61</v>
      </c>
      <c r="D38" s="160"/>
      <c r="E38" s="161"/>
      <c r="F38" s="162"/>
      <c r="G38" s="163">
        <f>SUMIF(AG39:AG68,"&lt;&gt;NOR",G39:G68)</f>
        <v>0</v>
      </c>
      <c r="H38" s="157"/>
      <c r="I38" s="157">
        <f>SUM(I39:I68)</f>
        <v>0</v>
      </c>
      <c r="J38" s="157"/>
      <c r="K38" s="157">
        <f>SUM(K39:K68)</f>
        <v>0</v>
      </c>
      <c r="L38" s="157"/>
      <c r="M38" s="157">
        <f>SUM(M39:M68)</f>
        <v>0</v>
      </c>
      <c r="N38" s="157"/>
      <c r="O38" s="157">
        <f>SUM(O39:O68)</f>
        <v>0</v>
      </c>
      <c r="P38" s="157"/>
      <c r="Q38" s="157">
        <f>SUM(Q39:Q68)</f>
        <v>0</v>
      </c>
      <c r="R38" s="157"/>
      <c r="S38" s="157"/>
      <c r="T38" s="157"/>
      <c r="U38" s="157"/>
      <c r="V38" s="157">
        <f>SUM(V39:V68)</f>
        <v>0</v>
      </c>
      <c r="W38" s="157"/>
      <c r="X38" s="157"/>
      <c r="AG38" t="s">
        <v>98</v>
      </c>
    </row>
    <row r="39" spans="1:60" outlineLevel="1" x14ac:dyDescent="0.2">
      <c r="A39" s="169">
        <v>28</v>
      </c>
      <c r="B39" s="170"/>
      <c r="C39" s="177" t="s">
        <v>136</v>
      </c>
      <c r="D39" s="171" t="s">
        <v>137</v>
      </c>
      <c r="E39" s="172">
        <v>20</v>
      </c>
      <c r="F39" s="173"/>
      <c r="G39" s="174">
        <f t="shared" ref="G39:G68" si="14">ROUND(E39*F39,2)</f>
        <v>0</v>
      </c>
      <c r="H39" s="156"/>
      <c r="I39" s="155">
        <f t="shared" ref="I39:I68" si="15">ROUND(E39*H39,2)</f>
        <v>0</v>
      </c>
      <c r="J39" s="156"/>
      <c r="K39" s="155">
        <f t="shared" ref="K39:K68" si="16">ROUND(E39*J39,2)</f>
        <v>0</v>
      </c>
      <c r="L39" s="155">
        <v>21</v>
      </c>
      <c r="M39" s="155">
        <f t="shared" ref="M39:M68" si="17">G39*(1+L39/100)</f>
        <v>0</v>
      </c>
      <c r="N39" s="155">
        <v>8.0000000000000007E-5</v>
      </c>
      <c r="O39" s="155">
        <f t="shared" ref="O39:O68" si="18">ROUND(E39*N39,2)</f>
        <v>0</v>
      </c>
      <c r="P39" s="155">
        <v>0</v>
      </c>
      <c r="Q39" s="155">
        <f t="shared" ref="Q39:Q68" si="19">ROUND(E39*P39,2)</f>
        <v>0</v>
      </c>
      <c r="R39" s="155" t="s">
        <v>138</v>
      </c>
      <c r="S39" s="155" t="s">
        <v>139</v>
      </c>
      <c r="T39" s="155" t="s">
        <v>139</v>
      </c>
      <c r="U39" s="155">
        <v>0</v>
      </c>
      <c r="V39" s="155">
        <f t="shared" ref="V39:V68" si="20">ROUND(E39*U39,2)</f>
        <v>0</v>
      </c>
      <c r="W39" s="155"/>
      <c r="X39" s="155" t="s">
        <v>103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104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69">
        <v>29</v>
      </c>
      <c r="B40" s="170"/>
      <c r="C40" s="177" t="s">
        <v>140</v>
      </c>
      <c r="D40" s="171" t="s">
        <v>141</v>
      </c>
      <c r="E40" s="172">
        <v>1</v>
      </c>
      <c r="F40" s="173"/>
      <c r="G40" s="174">
        <f t="shared" si="14"/>
        <v>0</v>
      </c>
      <c r="H40" s="156"/>
      <c r="I40" s="155">
        <f t="shared" si="15"/>
        <v>0</v>
      </c>
      <c r="J40" s="156"/>
      <c r="K40" s="155">
        <f t="shared" si="16"/>
        <v>0</v>
      </c>
      <c r="L40" s="155">
        <v>21</v>
      </c>
      <c r="M40" s="155">
        <f t="shared" si="17"/>
        <v>0</v>
      </c>
      <c r="N40" s="155">
        <v>5.0000000000000002E-5</v>
      </c>
      <c r="O40" s="155">
        <f t="shared" si="18"/>
        <v>0</v>
      </c>
      <c r="P40" s="155">
        <v>0</v>
      </c>
      <c r="Q40" s="155">
        <f t="shared" si="19"/>
        <v>0</v>
      </c>
      <c r="R40" s="155" t="s">
        <v>138</v>
      </c>
      <c r="S40" s="155" t="s">
        <v>139</v>
      </c>
      <c r="T40" s="155" t="s">
        <v>139</v>
      </c>
      <c r="U40" s="155">
        <v>0</v>
      </c>
      <c r="V40" s="155">
        <f t="shared" si="20"/>
        <v>0</v>
      </c>
      <c r="W40" s="155"/>
      <c r="X40" s="155" t="s">
        <v>103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104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69">
        <v>30</v>
      </c>
      <c r="B41" s="170"/>
      <c r="C41" s="177" t="s">
        <v>142</v>
      </c>
      <c r="D41" s="171" t="s">
        <v>141</v>
      </c>
      <c r="E41" s="172">
        <v>1</v>
      </c>
      <c r="F41" s="173"/>
      <c r="G41" s="174">
        <f t="shared" si="14"/>
        <v>0</v>
      </c>
      <c r="H41" s="156"/>
      <c r="I41" s="155">
        <f t="shared" si="15"/>
        <v>0</v>
      </c>
      <c r="J41" s="156"/>
      <c r="K41" s="155">
        <f t="shared" si="16"/>
        <v>0</v>
      </c>
      <c r="L41" s="155">
        <v>21</v>
      </c>
      <c r="M41" s="155">
        <f t="shared" si="17"/>
        <v>0</v>
      </c>
      <c r="N41" s="155">
        <v>5.0000000000000002E-5</v>
      </c>
      <c r="O41" s="155">
        <f t="shared" si="18"/>
        <v>0</v>
      </c>
      <c r="P41" s="155">
        <v>0</v>
      </c>
      <c r="Q41" s="155">
        <f t="shared" si="19"/>
        <v>0</v>
      </c>
      <c r="R41" s="155" t="s">
        <v>138</v>
      </c>
      <c r="S41" s="155" t="s">
        <v>139</v>
      </c>
      <c r="T41" s="155" t="s">
        <v>139</v>
      </c>
      <c r="U41" s="155">
        <v>0</v>
      </c>
      <c r="V41" s="155">
        <f t="shared" si="20"/>
        <v>0</v>
      </c>
      <c r="W41" s="155"/>
      <c r="X41" s="155" t="s">
        <v>103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104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9">
        <v>31</v>
      </c>
      <c r="B42" s="170"/>
      <c r="C42" s="177" t="s">
        <v>143</v>
      </c>
      <c r="D42" s="171" t="s">
        <v>100</v>
      </c>
      <c r="E42" s="172">
        <v>4</v>
      </c>
      <c r="F42" s="173"/>
      <c r="G42" s="174">
        <f t="shared" si="14"/>
        <v>0</v>
      </c>
      <c r="H42" s="156"/>
      <c r="I42" s="155">
        <f t="shared" si="15"/>
        <v>0</v>
      </c>
      <c r="J42" s="156"/>
      <c r="K42" s="155">
        <f t="shared" si="16"/>
        <v>0</v>
      </c>
      <c r="L42" s="155">
        <v>21</v>
      </c>
      <c r="M42" s="155">
        <f t="shared" si="17"/>
        <v>0</v>
      </c>
      <c r="N42" s="155">
        <v>0</v>
      </c>
      <c r="O42" s="155">
        <f t="shared" si="18"/>
        <v>0</v>
      </c>
      <c r="P42" s="155">
        <v>0</v>
      </c>
      <c r="Q42" s="155">
        <f t="shared" si="19"/>
        <v>0</v>
      </c>
      <c r="R42" s="155" t="s">
        <v>138</v>
      </c>
      <c r="S42" s="155" t="s">
        <v>139</v>
      </c>
      <c r="T42" s="155" t="s">
        <v>139</v>
      </c>
      <c r="U42" s="155">
        <v>0</v>
      </c>
      <c r="V42" s="155">
        <f t="shared" si="20"/>
        <v>0</v>
      </c>
      <c r="W42" s="155"/>
      <c r="X42" s="155" t="s">
        <v>103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104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9">
        <v>32</v>
      </c>
      <c r="B43" s="170"/>
      <c r="C43" s="177" t="s">
        <v>144</v>
      </c>
      <c r="D43" s="171" t="s">
        <v>137</v>
      </c>
      <c r="E43" s="172">
        <v>471</v>
      </c>
      <c r="F43" s="173"/>
      <c r="G43" s="174">
        <f t="shared" si="14"/>
        <v>0</v>
      </c>
      <c r="H43" s="156"/>
      <c r="I43" s="155">
        <f t="shared" si="15"/>
        <v>0</v>
      </c>
      <c r="J43" s="156"/>
      <c r="K43" s="155">
        <f t="shared" si="16"/>
        <v>0</v>
      </c>
      <c r="L43" s="155">
        <v>21</v>
      </c>
      <c r="M43" s="155">
        <f t="shared" si="17"/>
        <v>0</v>
      </c>
      <c r="N43" s="155">
        <v>0</v>
      </c>
      <c r="O43" s="155">
        <f t="shared" si="18"/>
        <v>0</v>
      </c>
      <c r="P43" s="155">
        <v>0</v>
      </c>
      <c r="Q43" s="155">
        <f t="shared" si="19"/>
        <v>0</v>
      </c>
      <c r="R43" s="155"/>
      <c r="S43" s="155" t="s">
        <v>101</v>
      </c>
      <c r="T43" s="155" t="s">
        <v>102</v>
      </c>
      <c r="U43" s="155">
        <v>0</v>
      </c>
      <c r="V43" s="155">
        <f t="shared" si="20"/>
        <v>0</v>
      </c>
      <c r="W43" s="155"/>
      <c r="X43" s="155" t="s">
        <v>103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104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9">
        <v>33</v>
      </c>
      <c r="B44" s="170"/>
      <c r="C44" s="177" t="s">
        <v>145</v>
      </c>
      <c r="D44" s="171" t="s">
        <v>137</v>
      </c>
      <c r="E44" s="172">
        <v>966</v>
      </c>
      <c r="F44" s="173"/>
      <c r="G44" s="174">
        <f t="shared" si="14"/>
        <v>0</v>
      </c>
      <c r="H44" s="156"/>
      <c r="I44" s="155">
        <f t="shared" si="15"/>
        <v>0</v>
      </c>
      <c r="J44" s="156"/>
      <c r="K44" s="155">
        <f t="shared" si="16"/>
        <v>0</v>
      </c>
      <c r="L44" s="155">
        <v>21</v>
      </c>
      <c r="M44" s="155">
        <f t="shared" si="17"/>
        <v>0</v>
      </c>
      <c r="N44" s="155">
        <v>0</v>
      </c>
      <c r="O44" s="155">
        <f t="shared" si="18"/>
        <v>0</v>
      </c>
      <c r="P44" s="155">
        <v>0</v>
      </c>
      <c r="Q44" s="155">
        <f t="shared" si="19"/>
        <v>0</v>
      </c>
      <c r="R44" s="155"/>
      <c r="S44" s="155" t="s">
        <v>101</v>
      </c>
      <c r="T44" s="155" t="s">
        <v>102</v>
      </c>
      <c r="U44" s="155">
        <v>0</v>
      </c>
      <c r="V44" s="155">
        <f t="shared" si="20"/>
        <v>0</v>
      </c>
      <c r="W44" s="155"/>
      <c r="X44" s="155" t="s">
        <v>103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104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69">
        <v>34</v>
      </c>
      <c r="B45" s="170"/>
      <c r="C45" s="177" t="s">
        <v>146</v>
      </c>
      <c r="D45" s="171" t="s">
        <v>137</v>
      </c>
      <c r="E45" s="172">
        <v>81</v>
      </c>
      <c r="F45" s="173"/>
      <c r="G45" s="174">
        <f t="shared" si="14"/>
        <v>0</v>
      </c>
      <c r="H45" s="156"/>
      <c r="I45" s="155">
        <f t="shared" si="15"/>
        <v>0</v>
      </c>
      <c r="J45" s="156"/>
      <c r="K45" s="155">
        <f t="shared" si="16"/>
        <v>0</v>
      </c>
      <c r="L45" s="155">
        <v>21</v>
      </c>
      <c r="M45" s="155">
        <f t="shared" si="17"/>
        <v>0</v>
      </c>
      <c r="N45" s="155">
        <v>0</v>
      </c>
      <c r="O45" s="155">
        <f t="shared" si="18"/>
        <v>0</v>
      </c>
      <c r="P45" s="155">
        <v>0</v>
      </c>
      <c r="Q45" s="155">
        <f t="shared" si="19"/>
        <v>0</v>
      </c>
      <c r="R45" s="155"/>
      <c r="S45" s="155" t="s">
        <v>101</v>
      </c>
      <c r="T45" s="155" t="s">
        <v>102</v>
      </c>
      <c r="U45" s="155">
        <v>0</v>
      </c>
      <c r="V45" s="155">
        <f t="shared" si="20"/>
        <v>0</v>
      </c>
      <c r="W45" s="155"/>
      <c r="X45" s="155" t="s">
        <v>103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104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69">
        <v>35</v>
      </c>
      <c r="B46" s="170"/>
      <c r="C46" s="177" t="s">
        <v>147</v>
      </c>
      <c r="D46" s="171" t="s">
        <v>137</v>
      </c>
      <c r="E46" s="172">
        <v>6</v>
      </c>
      <c r="F46" s="173"/>
      <c r="G46" s="174">
        <f t="shared" si="14"/>
        <v>0</v>
      </c>
      <c r="H46" s="156"/>
      <c r="I46" s="155">
        <f t="shared" si="15"/>
        <v>0</v>
      </c>
      <c r="J46" s="156"/>
      <c r="K46" s="155">
        <f t="shared" si="16"/>
        <v>0</v>
      </c>
      <c r="L46" s="155">
        <v>21</v>
      </c>
      <c r="M46" s="155">
        <f t="shared" si="17"/>
        <v>0</v>
      </c>
      <c r="N46" s="155">
        <v>0</v>
      </c>
      <c r="O46" s="155">
        <f t="shared" si="18"/>
        <v>0</v>
      </c>
      <c r="P46" s="155">
        <v>0</v>
      </c>
      <c r="Q46" s="155">
        <f t="shared" si="19"/>
        <v>0</v>
      </c>
      <c r="R46" s="155"/>
      <c r="S46" s="155" t="s">
        <v>101</v>
      </c>
      <c r="T46" s="155" t="s">
        <v>102</v>
      </c>
      <c r="U46" s="155">
        <v>0</v>
      </c>
      <c r="V46" s="155">
        <f t="shared" si="20"/>
        <v>0</v>
      </c>
      <c r="W46" s="155"/>
      <c r="X46" s="155" t="s">
        <v>103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104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9">
        <v>36</v>
      </c>
      <c r="B47" s="170"/>
      <c r="C47" s="177" t="s">
        <v>148</v>
      </c>
      <c r="D47" s="171" t="s">
        <v>137</v>
      </c>
      <c r="E47" s="172">
        <v>148</v>
      </c>
      <c r="F47" s="173"/>
      <c r="G47" s="174">
        <f t="shared" si="14"/>
        <v>0</v>
      </c>
      <c r="H47" s="156"/>
      <c r="I47" s="155">
        <f t="shared" si="15"/>
        <v>0</v>
      </c>
      <c r="J47" s="156"/>
      <c r="K47" s="155">
        <f t="shared" si="16"/>
        <v>0</v>
      </c>
      <c r="L47" s="155">
        <v>21</v>
      </c>
      <c r="M47" s="155">
        <f t="shared" si="17"/>
        <v>0</v>
      </c>
      <c r="N47" s="155">
        <v>0</v>
      </c>
      <c r="O47" s="155">
        <f t="shared" si="18"/>
        <v>0</v>
      </c>
      <c r="P47" s="155">
        <v>0</v>
      </c>
      <c r="Q47" s="155">
        <f t="shared" si="19"/>
        <v>0</v>
      </c>
      <c r="R47" s="155"/>
      <c r="S47" s="155" t="s">
        <v>101</v>
      </c>
      <c r="T47" s="155" t="s">
        <v>102</v>
      </c>
      <c r="U47" s="155">
        <v>0</v>
      </c>
      <c r="V47" s="155">
        <f t="shared" si="20"/>
        <v>0</v>
      </c>
      <c r="W47" s="155"/>
      <c r="X47" s="155" t="s">
        <v>103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104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9">
        <v>37</v>
      </c>
      <c r="B48" s="170"/>
      <c r="C48" s="177" t="s">
        <v>149</v>
      </c>
      <c r="D48" s="171" t="s">
        <v>137</v>
      </c>
      <c r="E48" s="172">
        <v>117</v>
      </c>
      <c r="F48" s="173"/>
      <c r="G48" s="174">
        <f t="shared" si="14"/>
        <v>0</v>
      </c>
      <c r="H48" s="156"/>
      <c r="I48" s="155">
        <f t="shared" si="15"/>
        <v>0</v>
      </c>
      <c r="J48" s="156"/>
      <c r="K48" s="155">
        <f t="shared" si="16"/>
        <v>0</v>
      </c>
      <c r="L48" s="155">
        <v>21</v>
      </c>
      <c r="M48" s="155">
        <f t="shared" si="17"/>
        <v>0</v>
      </c>
      <c r="N48" s="155">
        <v>0</v>
      </c>
      <c r="O48" s="155">
        <f t="shared" si="18"/>
        <v>0</v>
      </c>
      <c r="P48" s="155">
        <v>0</v>
      </c>
      <c r="Q48" s="155">
        <f t="shared" si="19"/>
        <v>0</v>
      </c>
      <c r="R48" s="155"/>
      <c r="S48" s="155" t="s">
        <v>101</v>
      </c>
      <c r="T48" s="155" t="s">
        <v>102</v>
      </c>
      <c r="U48" s="155">
        <v>0</v>
      </c>
      <c r="V48" s="155">
        <f t="shared" si="20"/>
        <v>0</v>
      </c>
      <c r="W48" s="155"/>
      <c r="X48" s="155" t="s">
        <v>103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104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69">
        <v>38</v>
      </c>
      <c r="B49" s="170"/>
      <c r="C49" s="177" t="s">
        <v>150</v>
      </c>
      <c r="D49" s="171" t="s">
        <v>137</v>
      </c>
      <c r="E49" s="172">
        <v>138</v>
      </c>
      <c r="F49" s="173"/>
      <c r="G49" s="174">
        <f t="shared" si="14"/>
        <v>0</v>
      </c>
      <c r="H49" s="156"/>
      <c r="I49" s="155">
        <f t="shared" si="15"/>
        <v>0</v>
      </c>
      <c r="J49" s="156"/>
      <c r="K49" s="155">
        <f t="shared" si="16"/>
        <v>0</v>
      </c>
      <c r="L49" s="155">
        <v>21</v>
      </c>
      <c r="M49" s="155">
        <f t="shared" si="17"/>
        <v>0</v>
      </c>
      <c r="N49" s="155">
        <v>0</v>
      </c>
      <c r="O49" s="155">
        <f t="shared" si="18"/>
        <v>0</v>
      </c>
      <c r="P49" s="155">
        <v>0</v>
      </c>
      <c r="Q49" s="155">
        <f t="shared" si="19"/>
        <v>0</v>
      </c>
      <c r="R49" s="155"/>
      <c r="S49" s="155" t="s">
        <v>101</v>
      </c>
      <c r="T49" s="155" t="s">
        <v>102</v>
      </c>
      <c r="U49" s="155">
        <v>0</v>
      </c>
      <c r="V49" s="155">
        <f t="shared" si="20"/>
        <v>0</v>
      </c>
      <c r="W49" s="155"/>
      <c r="X49" s="155" t="s">
        <v>103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104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69">
        <v>39</v>
      </c>
      <c r="B50" s="170"/>
      <c r="C50" s="177" t="s">
        <v>151</v>
      </c>
      <c r="D50" s="171" t="s">
        <v>137</v>
      </c>
      <c r="E50" s="172">
        <v>65</v>
      </c>
      <c r="F50" s="173"/>
      <c r="G50" s="174">
        <f t="shared" si="14"/>
        <v>0</v>
      </c>
      <c r="H50" s="156"/>
      <c r="I50" s="155">
        <f t="shared" si="15"/>
        <v>0</v>
      </c>
      <c r="J50" s="156"/>
      <c r="K50" s="155">
        <f t="shared" si="16"/>
        <v>0</v>
      </c>
      <c r="L50" s="155">
        <v>21</v>
      </c>
      <c r="M50" s="155">
        <f t="shared" si="17"/>
        <v>0</v>
      </c>
      <c r="N50" s="155">
        <v>6.0000000000000002E-5</v>
      </c>
      <c r="O50" s="155">
        <f t="shared" si="18"/>
        <v>0</v>
      </c>
      <c r="P50" s="155">
        <v>0</v>
      </c>
      <c r="Q50" s="155">
        <f t="shared" si="19"/>
        <v>0</v>
      </c>
      <c r="R50" s="155" t="s">
        <v>138</v>
      </c>
      <c r="S50" s="155" t="s">
        <v>139</v>
      </c>
      <c r="T50" s="155" t="s">
        <v>102</v>
      </c>
      <c r="U50" s="155">
        <v>0</v>
      </c>
      <c r="V50" s="155">
        <f t="shared" si="20"/>
        <v>0</v>
      </c>
      <c r="W50" s="155"/>
      <c r="X50" s="155" t="s">
        <v>103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104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9">
        <v>40</v>
      </c>
      <c r="B51" s="170"/>
      <c r="C51" s="177" t="s">
        <v>152</v>
      </c>
      <c r="D51" s="171" t="s">
        <v>137</v>
      </c>
      <c r="E51" s="172">
        <v>10</v>
      </c>
      <c r="F51" s="173"/>
      <c r="G51" s="174">
        <f t="shared" si="14"/>
        <v>0</v>
      </c>
      <c r="H51" s="156"/>
      <c r="I51" s="155">
        <f t="shared" si="15"/>
        <v>0</v>
      </c>
      <c r="J51" s="156"/>
      <c r="K51" s="155">
        <f t="shared" si="16"/>
        <v>0</v>
      </c>
      <c r="L51" s="155">
        <v>21</v>
      </c>
      <c r="M51" s="155">
        <f t="shared" si="17"/>
        <v>0</v>
      </c>
      <c r="N51" s="155">
        <v>0</v>
      </c>
      <c r="O51" s="155">
        <f t="shared" si="18"/>
        <v>0</v>
      </c>
      <c r="P51" s="155">
        <v>0</v>
      </c>
      <c r="Q51" s="155">
        <f t="shared" si="19"/>
        <v>0</v>
      </c>
      <c r="R51" s="155"/>
      <c r="S51" s="155" t="s">
        <v>101</v>
      </c>
      <c r="T51" s="155" t="s">
        <v>153</v>
      </c>
      <c r="U51" s="155">
        <v>0</v>
      </c>
      <c r="V51" s="155">
        <f t="shared" si="20"/>
        <v>0</v>
      </c>
      <c r="W51" s="155"/>
      <c r="X51" s="155" t="s">
        <v>103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104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69">
        <v>41</v>
      </c>
      <c r="B52" s="170"/>
      <c r="C52" s="177" t="s">
        <v>154</v>
      </c>
      <c r="D52" s="171" t="s">
        <v>137</v>
      </c>
      <c r="E52" s="172">
        <v>200</v>
      </c>
      <c r="F52" s="173"/>
      <c r="G52" s="174">
        <f t="shared" si="14"/>
        <v>0</v>
      </c>
      <c r="H52" s="156"/>
      <c r="I52" s="155">
        <f t="shared" si="15"/>
        <v>0</v>
      </c>
      <c r="J52" s="156"/>
      <c r="K52" s="155">
        <f t="shared" si="16"/>
        <v>0</v>
      </c>
      <c r="L52" s="155">
        <v>21</v>
      </c>
      <c r="M52" s="155">
        <f t="shared" si="17"/>
        <v>0</v>
      </c>
      <c r="N52" s="155">
        <v>0</v>
      </c>
      <c r="O52" s="155">
        <f t="shared" si="18"/>
        <v>0</v>
      </c>
      <c r="P52" s="155">
        <v>0</v>
      </c>
      <c r="Q52" s="155">
        <f t="shared" si="19"/>
        <v>0</v>
      </c>
      <c r="R52" s="155"/>
      <c r="S52" s="155" t="s">
        <v>101</v>
      </c>
      <c r="T52" s="155" t="s">
        <v>153</v>
      </c>
      <c r="U52" s="155">
        <v>0</v>
      </c>
      <c r="V52" s="155">
        <f t="shared" si="20"/>
        <v>0</v>
      </c>
      <c r="W52" s="155"/>
      <c r="X52" s="155" t="s">
        <v>103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104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69">
        <v>42</v>
      </c>
      <c r="B53" s="170"/>
      <c r="C53" s="177" t="s">
        <v>155</v>
      </c>
      <c r="D53" s="171" t="s">
        <v>137</v>
      </c>
      <c r="E53" s="172">
        <v>50</v>
      </c>
      <c r="F53" s="173"/>
      <c r="G53" s="174">
        <f t="shared" si="14"/>
        <v>0</v>
      </c>
      <c r="H53" s="156"/>
      <c r="I53" s="155">
        <f t="shared" si="15"/>
        <v>0</v>
      </c>
      <c r="J53" s="156"/>
      <c r="K53" s="155">
        <f t="shared" si="16"/>
        <v>0</v>
      </c>
      <c r="L53" s="155">
        <v>21</v>
      </c>
      <c r="M53" s="155">
        <f t="shared" si="17"/>
        <v>0</v>
      </c>
      <c r="N53" s="155">
        <v>0</v>
      </c>
      <c r="O53" s="155">
        <f t="shared" si="18"/>
        <v>0</v>
      </c>
      <c r="P53" s="155">
        <v>0</v>
      </c>
      <c r="Q53" s="155">
        <f t="shared" si="19"/>
        <v>0</v>
      </c>
      <c r="R53" s="155"/>
      <c r="S53" s="155" t="s">
        <v>101</v>
      </c>
      <c r="T53" s="155" t="s">
        <v>153</v>
      </c>
      <c r="U53" s="155">
        <v>0</v>
      </c>
      <c r="V53" s="155">
        <f t="shared" si="20"/>
        <v>0</v>
      </c>
      <c r="W53" s="155"/>
      <c r="X53" s="155" t="s">
        <v>103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104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9">
        <v>43</v>
      </c>
      <c r="B54" s="170"/>
      <c r="C54" s="177" t="s">
        <v>156</v>
      </c>
      <c r="D54" s="171" t="s">
        <v>100</v>
      </c>
      <c r="E54" s="172">
        <v>330</v>
      </c>
      <c r="F54" s="173"/>
      <c r="G54" s="174">
        <f t="shared" si="14"/>
        <v>0</v>
      </c>
      <c r="H54" s="156"/>
      <c r="I54" s="155">
        <f t="shared" si="15"/>
        <v>0</v>
      </c>
      <c r="J54" s="156"/>
      <c r="K54" s="155">
        <f t="shared" si="16"/>
        <v>0</v>
      </c>
      <c r="L54" s="155">
        <v>21</v>
      </c>
      <c r="M54" s="155">
        <f t="shared" si="17"/>
        <v>0</v>
      </c>
      <c r="N54" s="155">
        <v>0</v>
      </c>
      <c r="O54" s="155">
        <f t="shared" si="18"/>
        <v>0</v>
      </c>
      <c r="P54" s="155">
        <v>0</v>
      </c>
      <c r="Q54" s="155">
        <f t="shared" si="19"/>
        <v>0</v>
      </c>
      <c r="R54" s="155"/>
      <c r="S54" s="155" t="s">
        <v>101</v>
      </c>
      <c r="T54" s="155" t="s">
        <v>153</v>
      </c>
      <c r="U54" s="155">
        <v>0</v>
      </c>
      <c r="V54" s="155">
        <f t="shared" si="20"/>
        <v>0</v>
      </c>
      <c r="W54" s="155"/>
      <c r="X54" s="155" t="s">
        <v>103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104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69">
        <v>44</v>
      </c>
      <c r="B55" s="170"/>
      <c r="C55" s="177" t="s">
        <v>157</v>
      </c>
      <c r="D55" s="171" t="s">
        <v>137</v>
      </c>
      <c r="E55" s="172">
        <v>260</v>
      </c>
      <c r="F55" s="173"/>
      <c r="G55" s="174">
        <f t="shared" si="14"/>
        <v>0</v>
      </c>
      <c r="H55" s="156"/>
      <c r="I55" s="155">
        <f t="shared" si="15"/>
        <v>0</v>
      </c>
      <c r="J55" s="156"/>
      <c r="K55" s="155">
        <f t="shared" si="16"/>
        <v>0</v>
      </c>
      <c r="L55" s="155">
        <v>21</v>
      </c>
      <c r="M55" s="155">
        <f t="shared" si="17"/>
        <v>0</v>
      </c>
      <c r="N55" s="155">
        <v>0</v>
      </c>
      <c r="O55" s="155">
        <f t="shared" si="18"/>
        <v>0</v>
      </c>
      <c r="P55" s="155">
        <v>0</v>
      </c>
      <c r="Q55" s="155">
        <f t="shared" si="19"/>
        <v>0</v>
      </c>
      <c r="R55" s="155"/>
      <c r="S55" s="155" t="s">
        <v>101</v>
      </c>
      <c r="T55" s="155" t="s">
        <v>153</v>
      </c>
      <c r="U55" s="155">
        <v>0</v>
      </c>
      <c r="V55" s="155">
        <f t="shared" si="20"/>
        <v>0</v>
      </c>
      <c r="W55" s="155"/>
      <c r="X55" s="155" t="s">
        <v>103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104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69">
        <v>45</v>
      </c>
      <c r="B56" s="170"/>
      <c r="C56" s="177" t="s">
        <v>158</v>
      </c>
      <c r="D56" s="171" t="s">
        <v>137</v>
      </c>
      <c r="E56" s="172">
        <v>50</v>
      </c>
      <c r="F56" s="173"/>
      <c r="G56" s="174">
        <f t="shared" si="14"/>
        <v>0</v>
      </c>
      <c r="H56" s="156"/>
      <c r="I56" s="155">
        <f t="shared" si="15"/>
        <v>0</v>
      </c>
      <c r="J56" s="156"/>
      <c r="K56" s="155">
        <f t="shared" si="16"/>
        <v>0</v>
      </c>
      <c r="L56" s="155">
        <v>21</v>
      </c>
      <c r="M56" s="155">
        <f t="shared" si="17"/>
        <v>0</v>
      </c>
      <c r="N56" s="155">
        <v>0</v>
      </c>
      <c r="O56" s="155">
        <f t="shared" si="18"/>
        <v>0</v>
      </c>
      <c r="P56" s="155">
        <v>0</v>
      </c>
      <c r="Q56" s="155">
        <f t="shared" si="19"/>
        <v>0</v>
      </c>
      <c r="R56" s="155"/>
      <c r="S56" s="155" t="s">
        <v>101</v>
      </c>
      <c r="T56" s="155" t="s">
        <v>153</v>
      </c>
      <c r="U56" s="155">
        <v>0</v>
      </c>
      <c r="V56" s="155">
        <f t="shared" si="20"/>
        <v>0</v>
      </c>
      <c r="W56" s="155"/>
      <c r="X56" s="155" t="s">
        <v>103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104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9">
        <v>46</v>
      </c>
      <c r="B57" s="170"/>
      <c r="C57" s="177" t="s">
        <v>159</v>
      </c>
      <c r="D57" s="171" t="s">
        <v>137</v>
      </c>
      <c r="E57" s="172">
        <v>10</v>
      </c>
      <c r="F57" s="173"/>
      <c r="G57" s="174">
        <f t="shared" si="14"/>
        <v>0</v>
      </c>
      <c r="H57" s="156"/>
      <c r="I57" s="155">
        <f t="shared" si="15"/>
        <v>0</v>
      </c>
      <c r="J57" s="156"/>
      <c r="K57" s="155">
        <f t="shared" si="16"/>
        <v>0</v>
      </c>
      <c r="L57" s="155">
        <v>21</v>
      </c>
      <c r="M57" s="155">
        <f t="shared" si="17"/>
        <v>0</v>
      </c>
      <c r="N57" s="155">
        <v>0</v>
      </c>
      <c r="O57" s="155">
        <f t="shared" si="18"/>
        <v>0</v>
      </c>
      <c r="P57" s="155">
        <v>0</v>
      </c>
      <c r="Q57" s="155">
        <f t="shared" si="19"/>
        <v>0</v>
      </c>
      <c r="R57" s="155"/>
      <c r="S57" s="155" t="s">
        <v>101</v>
      </c>
      <c r="T57" s="155" t="s">
        <v>153</v>
      </c>
      <c r="U57" s="155">
        <v>0</v>
      </c>
      <c r="V57" s="155">
        <f t="shared" si="20"/>
        <v>0</v>
      </c>
      <c r="W57" s="155"/>
      <c r="X57" s="155" t="s">
        <v>103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104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69">
        <v>47</v>
      </c>
      <c r="B58" s="170"/>
      <c r="C58" s="177" t="s">
        <v>160</v>
      </c>
      <c r="D58" s="171" t="s">
        <v>100</v>
      </c>
      <c r="E58" s="172">
        <v>20</v>
      </c>
      <c r="F58" s="173"/>
      <c r="G58" s="174">
        <f t="shared" si="14"/>
        <v>0</v>
      </c>
      <c r="H58" s="156"/>
      <c r="I58" s="155">
        <f t="shared" si="15"/>
        <v>0</v>
      </c>
      <c r="J58" s="156"/>
      <c r="K58" s="155">
        <f t="shared" si="16"/>
        <v>0</v>
      </c>
      <c r="L58" s="155">
        <v>21</v>
      </c>
      <c r="M58" s="155">
        <f t="shared" si="17"/>
        <v>0</v>
      </c>
      <c r="N58" s="155">
        <v>0</v>
      </c>
      <c r="O58" s="155">
        <f t="shared" si="18"/>
        <v>0</v>
      </c>
      <c r="P58" s="155">
        <v>0</v>
      </c>
      <c r="Q58" s="155">
        <f t="shared" si="19"/>
        <v>0</v>
      </c>
      <c r="R58" s="155"/>
      <c r="S58" s="155" t="s">
        <v>101</v>
      </c>
      <c r="T58" s="155" t="s">
        <v>153</v>
      </c>
      <c r="U58" s="155">
        <v>0</v>
      </c>
      <c r="V58" s="155">
        <f t="shared" si="20"/>
        <v>0</v>
      </c>
      <c r="W58" s="155"/>
      <c r="X58" s="155" t="s">
        <v>103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104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69">
        <v>48</v>
      </c>
      <c r="B59" s="170"/>
      <c r="C59" s="177" t="s">
        <v>161</v>
      </c>
      <c r="D59" s="171" t="s">
        <v>137</v>
      </c>
      <c r="E59" s="172">
        <v>65</v>
      </c>
      <c r="F59" s="173"/>
      <c r="G59" s="174">
        <f t="shared" si="14"/>
        <v>0</v>
      </c>
      <c r="H59" s="156"/>
      <c r="I59" s="155">
        <f t="shared" si="15"/>
        <v>0</v>
      </c>
      <c r="J59" s="156"/>
      <c r="K59" s="155">
        <f t="shared" si="16"/>
        <v>0</v>
      </c>
      <c r="L59" s="155">
        <v>21</v>
      </c>
      <c r="M59" s="155">
        <f t="shared" si="17"/>
        <v>0</v>
      </c>
      <c r="N59" s="155">
        <v>0</v>
      </c>
      <c r="O59" s="155">
        <f t="shared" si="18"/>
        <v>0</v>
      </c>
      <c r="P59" s="155">
        <v>0</v>
      </c>
      <c r="Q59" s="155">
        <f t="shared" si="19"/>
        <v>0</v>
      </c>
      <c r="R59" s="155"/>
      <c r="S59" s="155" t="s">
        <v>101</v>
      </c>
      <c r="T59" s="155" t="s">
        <v>153</v>
      </c>
      <c r="U59" s="155">
        <v>0</v>
      </c>
      <c r="V59" s="155">
        <f t="shared" si="20"/>
        <v>0</v>
      </c>
      <c r="W59" s="155"/>
      <c r="X59" s="155" t="s">
        <v>103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104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outlineLevel="1" x14ac:dyDescent="0.2">
      <c r="A60" s="169">
        <v>49</v>
      </c>
      <c r="B60" s="170"/>
      <c r="C60" s="177" t="s">
        <v>162</v>
      </c>
      <c r="D60" s="171" t="s">
        <v>100</v>
      </c>
      <c r="E60" s="172">
        <v>5</v>
      </c>
      <c r="F60" s="173"/>
      <c r="G60" s="174">
        <f t="shared" si="14"/>
        <v>0</v>
      </c>
      <c r="H60" s="156"/>
      <c r="I60" s="155">
        <f t="shared" si="15"/>
        <v>0</v>
      </c>
      <c r="J60" s="156"/>
      <c r="K60" s="155">
        <f t="shared" si="16"/>
        <v>0</v>
      </c>
      <c r="L60" s="155">
        <v>21</v>
      </c>
      <c r="M60" s="155">
        <f t="shared" si="17"/>
        <v>0</v>
      </c>
      <c r="N60" s="155">
        <v>0</v>
      </c>
      <c r="O60" s="155">
        <f t="shared" si="18"/>
        <v>0</v>
      </c>
      <c r="P60" s="155">
        <v>0</v>
      </c>
      <c r="Q60" s="155">
        <f t="shared" si="19"/>
        <v>0</v>
      </c>
      <c r="R60" s="155"/>
      <c r="S60" s="155" t="s">
        <v>101</v>
      </c>
      <c r="T60" s="155" t="s">
        <v>153</v>
      </c>
      <c r="U60" s="155">
        <v>0</v>
      </c>
      <c r="V60" s="155">
        <f t="shared" si="20"/>
        <v>0</v>
      </c>
      <c r="W60" s="155"/>
      <c r="X60" s="155" t="s">
        <v>103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104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9">
        <v>50</v>
      </c>
      <c r="B61" s="170"/>
      <c r="C61" s="177" t="s">
        <v>163</v>
      </c>
      <c r="D61" s="171" t="s">
        <v>100</v>
      </c>
      <c r="E61" s="172">
        <v>20</v>
      </c>
      <c r="F61" s="173"/>
      <c r="G61" s="174">
        <f t="shared" si="14"/>
        <v>0</v>
      </c>
      <c r="H61" s="156"/>
      <c r="I61" s="155">
        <f t="shared" si="15"/>
        <v>0</v>
      </c>
      <c r="J61" s="156"/>
      <c r="K61" s="155">
        <f t="shared" si="16"/>
        <v>0</v>
      </c>
      <c r="L61" s="155">
        <v>21</v>
      </c>
      <c r="M61" s="155">
        <f t="shared" si="17"/>
        <v>0</v>
      </c>
      <c r="N61" s="155">
        <v>0</v>
      </c>
      <c r="O61" s="155">
        <f t="shared" si="18"/>
        <v>0</v>
      </c>
      <c r="P61" s="155">
        <v>0</v>
      </c>
      <c r="Q61" s="155">
        <f t="shared" si="19"/>
        <v>0</v>
      </c>
      <c r="R61" s="155"/>
      <c r="S61" s="155" t="s">
        <v>101</v>
      </c>
      <c r="T61" s="155" t="s">
        <v>153</v>
      </c>
      <c r="U61" s="155">
        <v>0</v>
      </c>
      <c r="V61" s="155">
        <f t="shared" si="20"/>
        <v>0</v>
      </c>
      <c r="W61" s="155"/>
      <c r="X61" s="155" t="s">
        <v>103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104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9">
        <v>51</v>
      </c>
      <c r="B62" s="170"/>
      <c r="C62" s="177" t="s">
        <v>164</v>
      </c>
      <c r="D62" s="171" t="s">
        <v>100</v>
      </c>
      <c r="E62" s="172">
        <v>5</v>
      </c>
      <c r="F62" s="173"/>
      <c r="G62" s="174">
        <f t="shared" si="14"/>
        <v>0</v>
      </c>
      <c r="H62" s="156"/>
      <c r="I62" s="155">
        <f t="shared" si="15"/>
        <v>0</v>
      </c>
      <c r="J62" s="156"/>
      <c r="K62" s="155">
        <f t="shared" si="16"/>
        <v>0</v>
      </c>
      <c r="L62" s="155">
        <v>21</v>
      </c>
      <c r="M62" s="155">
        <f t="shared" si="17"/>
        <v>0</v>
      </c>
      <c r="N62" s="155">
        <v>0</v>
      </c>
      <c r="O62" s="155">
        <f t="shared" si="18"/>
        <v>0</v>
      </c>
      <c r="P62" s="155">
        <v>0</v>
      </c>
      <c r="Q62" s="155">
        <f t="shared" si="19"/>
        <v>0</v>
      </c>
      <c r="R62" s="155"/>
      <c r="S62" s="155" t="s">
        <v>101</v>
      </c>
      <c r="T62" s="155" t="s">
        <v>153</v>
      </c>
      <c r="U62" s="155">
        <v>0</v>
      </c>
      <c r="V62" s="155">
        <f t="shared" si="20"/>
        <v>0</v>
      </c>
      <c r="W62" s="155"/>
      <c r="X62" s="155" t="s">
        <v>103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104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69">
        <v>52</v>
      </c>
      <c r="B63" s="170"/>
      <c r="C63" s="177" t="s">
        <v>165</v>
      </c>
      <c r="D63" s="171" t="s">
        <v>100</v>
      </c>
      <c r="E63" s="172">
        <v>20</v>
      </c>
      <c r="F63" s="173"/>
      <c r="G63" s="174">
        <f t="shared" si="14"/>
        <v>0</v>
      </c>
      <c r="H63" s="156"/>
      <c r="I63" s="155">
        <f t="shared" si="15"/>
        <v>0</v>
      </c>
      <c r="J63" s="156"/>
      <c r="K63" s="155">
        <f t="shared" si="16"/>
        <v>0</v>
      </c>
      <c r="L63" s="155">
        <v>21</v>
      </c>
      <c r="M63" s="155">
        <f t="shared" si="17"/>
        <v>0</v>
      </c>
      <c r="N63" s="155">
        <v>0</v>
      </c>
      <c r="O63" s="155">
        <f t="shared" si="18"/>
        <v>0</v>
      </c>
      <c r="P63" s="155">
        <v>0</v>
      </c>
      <c r="Q63" s="155">
        <f t="shared" si="19"/>
        <v>0</v>
      </c>
      <c r="R63" s="155"/>
      <c r="S63" s="155" t="s">
        <v>101</v>
      </c>
      <c r="T63" s="155" t="s">
        <v>153</v>
      </c>
      <c r="U63" s="155">
        <v>0</v>
      </c>
      <c r="V63" s="155">
        <f t="shared" si="20"/>
        <v>0</v>
      </c>
      <c r="W63" s="155"/>
      <c r="X63" s="155" t="s">
        <v>103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104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1" x14ac:dyDescent="0.2">
      <c r="A64" s="169">
        <v>53</v>
      </c>
      <c r="B64" s="170"/>
      <c r="C64" s="177" t="s">
        <v>166</v>
      </c>
      <c r="D64" s="171" t="s">
        <v>167</v>
      </c>
      <c r="E64" s="172">
        <v>1</v>
      </c>
      <c r="F64" s="173"/>
      <c r="G64" s="174">
        <f t="shared" si="14"/>
        <v>0</v>
      </c>
      <c r="H64" s="156"/>
      <c r="I64" s="155">
        <f t="shared" si="15"/>
        <v>0</v>
      </c>
      <c r="J64" s="156"/>
      <c r="K64" s="155">
        <f t="shared" si="16"/>
        <v>0</v>
      </c>
      <c r="L64" s="155">
        <v>21</v>
      </c>
      <c r="M64" s="155">
        <f t="shared" si="17"/>
        <v>0</v>
      </c>
      <c r="N64" s="155">
        <v>0</v>
      </c>
      <c r="O64" s="155">
        <f t="shared" si="18"/>
        <v>0</v>
      </c>
      <c r="P64" s="155">
        <v>0</v>
      </c>
      <c r="Q64" s="155">
        <f t="shared" si="19"/>
        <v>0</v>
      </c>
      <c r="R64" s="155"/>
      <c r="S64" s="155" t="s">
        <v>101</v>
      </c>
      <c r="T64" s="155" t="s">
        <v>102</v>
      </c>
      <c r="U64" s="155">
        <v>0</v>
      </c>
      <c r="V64" s="155">
        <f t="shared" si="20"/>
        <v>0</v>
      </c>
      <c r="W64" s="155"/>
      <c r="X64" s="155" t="s">
        <v>103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104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9">
        <v>54</v>
      </c>
      <c r="B65" s="170"/>
      <c r="C65" s="177" t="s">
        <v>168</v>
      </c>
      <c r="D65" s="171" t="s">
        <v>100</v>
      </c>
      <c r="E65" s="172">
        <v>210</v>
      </c>
      <c r="F65" s="173"/>
      <c r="G65" s="174">
        <f t="shared" si="14"/>
        <v>0</v>
      </c>
      <c r="H65" s="156"/>
      <c r="I65" s="155">
        <f t="shared" si="15"/>
        <v>0</v>
      </c>
      <c r="J65" s="156"/>
      <c r="K65" s="155">
        <f t="shared" si="16"/>
        <v>0</v>
      </c>
      <c r="L65" s="155">
        <v>21</v>
      </c>
      <c r="M65" s="155">
        <f t="shared" si="17"/>
        <v>0</v>
      </c>
      <c r="N65" s="155">
        <v>0</v>
      </c>
      <c r="O65" s="155">
        <f t="shared" si="18"/>
        <v>0</v>
      </c>
      <c r="P65" s="155">
        <v>0</v>
      </c>
      <c r="Q65" s="155">
        <f t="shared" si="19"/>
        <v>0</v>
      </c>
      <c r="R65" s="155"/>
      <c r="S65" s="155" t="s">
        <v>101</v>
      </c>
      <c r="T65" s="155" t="s">
        <v>102</v>
      </c>
      <c r="U65" s="155">
        <v>0</v>
      </c>
      <c r="V65" s="155">
        <f t="shared" si="20"/>
        <v>0</v>
      </c>
      <c r="W65" s="155"/>
      <c r="X65" s="155" t="s">
        <v>103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104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9">
        <v>55</v>
      </c>
      <c r="B66" s="170"/>
      <c r="C66" s="177" t="s">
        <v>169</v>
      </c>
      <c r="D66" s="171" t="s">
        <v>100</v>
      </c>
      <c r="E66" s="172">
        <v>10</v>
      </c>
      <c r="F66" s="173"/>
      <c r="G66" s="174">
        <f t="shared" si="14"/>
        <v>0</v>
      </c>
      <c r="H66" s="156"/>
      <c r="I66" s="155">
        <f t="shared" si="15"/>
        <v>0</v>
      </c>
      <c r="J66" s="156"/>
      <c r="K66" s="155">
        <f t="shared" si="16"/>
        <v>0</v>
      </c>
      <c r="L66" s="155">
        <v>21</v>
      </c>
      <c r="M66" s="155">
        <f t="shared" si="17"/>
        <v>0</v>
      </c>
      <c r="N66" s="155">
        <v>0</v>
      </c>
      <c r="O66" s="155">
        <f t="shared" si="18"/>
        <v>0</v>
      </c>
      <c r="P66" s="155">
        <v>0</v>
      </c>
      <c r="Q66" s="155">
        <f t="shared" si="19"/>
        <v>0</v>
      </c>
      <c r="R66" s="155"/>
      <c r="S66" s="155" t="s">
        <v>101</v>
      </c>
      <c r="T66" s="155" t="s">
        <v>153</v>
      </c>
      <c r="U66" s="155">
        <v>0</v>
      </c>
      <c r="V66" s="155">
        <f t="shared" si="20"/>
        <v>0</v>
      </c>
      <c r="W66" s="155"/>
      <c r="X66" s="155" t="s">
        <v>103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104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9">
        <v>56</v>
      </c>
      <c r="B67" s="170"/>
      <c r="C67" s="177" t="s">
        <v>170</v>
      </c>
      <c r="D67" s="171" t="s">
        <v>100</v>
      </c>
      <c r="E67" s="172">
        <v>4</v>
      </c>
      <c r="F67" s="173"/>
      <c r="G67" s="174">
        <f t="shared" si="14"/>
        <v>0</v>
      </c>
      <c r="H67" s="156"/>
      <c r="I67" s="155">
        <f t="shared" si="15"/>
        <v>0</v>
      </c>
      <c r="J67" s="156"/>
      <c r="K67" s="155">
        <f t="shared" si="16"/>
        <v>0</v>
      </c>
      <c r="L67" s="155">
        <v>21</v>
      </c>
      <c r="M67" s="155">
        <f t="shared" si="17"/>
        <v>0</v>
      </c>
      <c r="N67" s="155">
        <v>0</v>
      </c>
      <c r="O67" s="155">
        <f t="shared" si="18"/>
        <v>0</v>
      </c>
      <c r="P67" s="155">
        <v>0</v>
      </c>
      <c r="Q67" s="155">
        <f t="shared" si="19"/>
        <v>0</v>
      </c>
      <c r="R67" s="155"/>
      <c r="S67" s="155" t="s">
        <v>101</v>
      </c>
      <c r="T67" s="155" t="s">
        <v>106</v>
      </c>
      <c r="U67" s="155">
        <v>0</v>
      </c>
      <c r="V67" s="155">
        <f t="shared" si="20"/>
        <v>0</v>
      </c>
      <c r="W67" s="155"/>
      <c r="X67" s="155" t="s">
        <v>103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104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9">
        <v>57</v>
      </c>
      <c r="B68" s="170"/>
      <c r="C68" s="177" t="s">
        <v>171</v>
      </c>
      <c r="D68" s="171" t="s">
        <v>167</v>
      </c>
      <c r="E68" s="172">
        <v>1</v>
      </c>
      <c r="F68" s="173"/>
      <c r="G68" s="174">
        <f t="shared" si="14"/>
        <v>0</v>
      </c>
      <c r="H68" s="156"/>
      <c r="I68" s="155">
        <f t="shared" si="15"/>
        <v>0</v>
      </c>
      <c r="J68" s="156"/>
      <c r="K68" s="155">
        <f t="shared" si="16"/>
        <v>0</v>
      </c>
      <c r="L68" s="155">
        <v>21</v>
      </c>
      <c r="M68" s="155">
        <f t="shared" si="17"/>
        <v>0</v>
      </c>
      <c r="N68" s="155">
        <v>0</v>
      </c>
      <c r="O68" s="155">
        <f t="shared" si="18"/>
        <v>0</v>
      </c>
      <c r="P68" s="155">
        <v>0</v>
      </c>
      <c r="Q68" s="155">
        <f t="shared" si="19"/>
        <v>0</v>
      </c>
      <c r="R68" s="155"/>
      <c r="S68" s="155" t="s">
        <v>101</v>
      </c>
      <c r="T68" s="155" t="s">
        <v>102</v>
      </c>
      <c r="U68" s="155">
        <v>0</v>
      </c>
      <c r="V68" s="155">
        <f t="shared" si="20"/>
        <v>0</v>
      </c>
      <c r="W68" s="155"/>
      <c r="X68" s="155" t="s">
        <v>103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104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x14ac:dyDescent="0.2">
      <c r="A69" s="158" t="s">
        <v>97</v>
      </c>
      <c r="B69" s="159" t="s">
        <v>62</v>
      </c>
      <c r="C69" s="176" t="s">
        <v>63</v>
      </c>
      <c r="D69" s="160"/>
      <c r="E69" s="161"/>
      <c r="F69" s="162"/>
      <c r="G69" s="163">
        <f>SUMIF(AG70:AG82,"&lt;&gt;NOR",G70:G82)</f>
        <v>0</v>
      </c>
      <c r="H69" s="157"/>
      <c r="I69" s="157">
        <f>SUM(I70:I81)</f>
        <v>0</v>
      </c>
      <c r="J69" s="157"/>
      <c r="K69" s="157">
        <f>SUM(K70:K81)</f>
        <v>0</v>
      </c>
      <c r="L69" s="157"/>
      <c r="M69" s="157">
        <f>SUM(M70:M81)</f>
        <v>0</v>
      </c>
      <c r="N69" s="157"/>
      <c r="O69" s="157">
        <f>SUM(O70:O81)</f>
        <v>0</v>
      </c>
      <c r="P69" s="157"/>
      <c r="Q69" s="157">
        <f>SUM(Q70:Q81)</f>
        <v>0</v>
      </c>
      <c r="R69" s="157"/>
      <c r="S69" s="157"/>
      <c r="T69" s="157"/>
      <c r="U69" s="157"/>
      <c r="V69" s="157">
        <f>SUM(V70:V81)</f>
        <v>62</v>
      </c>
      <c r="W69" s="157"/>
      <c r="X69" s="157"/>
      <c r="AG69" t="s">
        <v>98</v>
      </c>
    </row>
    <row r="70" spans="1:60" outlineLevel="1" x14ac:dyDescent="0.2">
      <c r="A70" s="169">
        <v>58</v>
      </c>
      <c r="B70" s="170"/>
      <c r="C70" s="177" t="s">
        <v>172</v>
      </c>
      <c r="D70" s="171" t="s">
        <v>173</v>
      </c>
      <c r="E70" s="172">
        <v>142</v>
      </c>
      <c r="F70" s="173"/>
      <c r="G70" s="174">
        <f t="shared" ref="G70:G81" si="21">ROUND(E70*F70,2)</f>
        <v>0</v>
      </c>
      <c r="H70" s="156"/>
      <c r="I70" s="155">
        <f t="shared" ref="I70:I81" si="22">ROUND(E70*H70,2)</f>
        <v>0</v>
      </c>
      <c r="J70" s="156"/>
      <c r="K70" s="155">
        <f t="shared" ref="K70:K81" si="23">ROUND(E70*J70,2)</f>
        <v>0</v>
      </c>
      <c r="L70" s="155">
        <v>21</v>
      </c>
      <c r="M70" s="155">
        <f t="shared" ref="M70:M81" si="24">G70*(1+L70/100)</f>
        <v>0</v>
      </c>
      <c r="N70" s="155">
        <v>0</v>
      </c>
      <c r="O70" s="155">
        <f t="shared" ref="O70:O81" si="25">ROUND(E70*N70,2)</f>
        <v>0</v>
      </c>
      <c r="P70" s="155">
        <v>0</v>
      </c>
      <c r="Q70" s="155">
        <f t="shared" ref="Q70:Q81" si="26">ROUND(E70*P70,2)</f>
        <v>0</v>
      </c>
      <c r="R70" s="155"/>
      <c r="S70" s="155" t="s">
        <v>101</v>
      </c>
      <c r="T70" s="155" t="s">
        <v>102</v>
      </c>
      <c r="U70" s="155">
        <v>0</v>
      </c>
      <c r="V70" s="155">
        <f t="shared" ref="V70:V81" si="27">ROUND(E70*U70,2)</f>
        <v>0</v>
      </c>
      <c r="W70" s="155"/>
      <c r="X70" s="155" t="s">
        <v>174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175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69">
        <v>59</v>
      </c>
      <c r="B71" s="170"/>
      <c r="C71" s="177" t="s">
        <v>176</v>
      </c>
      <c r="D71" s="171" t="s">
        <v>177</v>
      </c>
      <c r="E71" s="172">
        <v>1</v>
      </c>
      <c r="F71" s="173"/>
      <c r="G71" s="174">
        <f t="shared" si="21"/>
        <v>0</v>
      </c>
      <c r="H71" s="156"/>
      <c r="I71" s="155">
        <f t="shared" si="22"/>
        <v>0</v>
      </c>
      <c r="J71" s="156"/>
      <c r="K71" s="155">
        <f t="shared" si="23"/>
        <v>0</v>
      </c>
      <c r="L71" s="155">
        <v>21</v>
      </c>
      <c r="M71" s="155">
        <f t="shared" si="24"/>
        <v>0</v>
      </c>
      <c r="N71" s="155">
        <v>0</v>
      </c>
      <c r="O71" s="155">
        <f t="shared" si="25"/>
        <v>0</v>
      </c>
      <c r="P71" s="155">
        <v>0</v>
      </c>
      <c r="Q71" s="155">
        <f t="shared" si="26"/>
        <v>0</v>
      </c>
      <c r="R71" s="155"/>
      <c r="S71" s="155" t="s">
        <v>101</v>
      </c>
      <c r="T71" s="155" t="s">
        <v>102</v>
      </c>
      <c r="U71" s="155">
        <v>0</v>
      </c>
      <c r="V71" s="155">
        <f t="shared" si="27"/>
        <v>0</v>
      </c>
      <c r="W71" s="155"/>
      <c r="X71" s="155" t="s">
        <v>174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175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69">
        <v>60</v>
      </c>
      <c r="B72" s="170"/>
      <c r="C72" s="177" t="s">
        <v>178</v>
      </c>
      <c r="D72" s="171" t="s">
        <v>173</v>
      </c>
      <c r="E72" s="172">
        <v>163</v>
      </c>
      <c r="F72" s="173"/>
      <c r="G72" s="174">
        <f t="shared" si="21"/>
        <v>0</v>
      </c>
      <c r="H72" s="156"/>
      <c r="I72" s="155">
        <f t="shared" si="22"/>
        <v>0</v>
      </c>
      <c r="J72" s="156"/>
      <c r="K72" s="155">
        <f t="shared" si="23"/>
        <v>0</v>
      </c>
      <c r="L72" s="155">
        <v>21</v>
      </c>
      <c r="M72" s="155">
        <f t="shared" si="24"/>
        <v>0</v>
      </c>
      <c r="N72" s="155">
        <v>0</v>
      </c>
      <c r="O72" s="155">
        <f t="shared" si="25"/>
        <v>0</v>
      </c>
      <c r="P72" s="155">
        <v>0</v>
      </c>
      <c r="Q72" s="155">
        <f t="shared" si="26"/>
        <v>0</v>
      </c>
      <c r="R72" s="155"/>
      <c r="S72" s="155" t="s">
        <v>101</v>
      </c>
      <c r="T72" s="155" t="s">
        <v>102</v>
      </c>
      <c r="U72" s="155">
        <v>0</v>
      </c>
      <c r="V72" s="155">
        <f t="shared" si="27"/>
        <v>0</v>
      </c>
      <c r="W72" s="155"/>
      <c r="X72" s="155" t="s">
        <v>174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175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9">
        <v>61</v>
      </c>
      <c r="B73" s="170"/>
      <c r="C73" s="177" t="s">
        <v>179</v>
      </c>
      <c r="D73" s="171" t="s">
        <v>180</v>
      </c>
      <c r="E73" s="172">
        <v>2</v>
      </c>
      <c r="F73" s="173"/>
      <c r="G73" s="174">
        <f t="shared" si="21"/>
        <v>0</v>
      </c>
      <c r="H73" s="156"/>
      <c r="I73" s="155">
        <f t="shared" si="22"/>
        <v>0</v>
      </c>
      <c r="J73" s="156"/>
      <c r="K73" s="155">
        <f t="shared" si="23"/>
        <v>0</v>
      </c>
      <c r="L73" s="155">
        <v>21</v>
      </c>
      <c r="M73" s="155">
        <f t="shared" si="24"/>
        <v>0</v>
      </c>
      <c r="N73" s="155">
        <v>0</v>
      </c>
      <c r="O73" s="155">
        <f t="shared" si="25"/>
        <v>0</v>
      </c>
      <c r="P73" s="155">
        <v>0</v>
      </c>
      <c r="Q73" s="155">
        <f t="shared" si="26"/>
        <v>0</v>
      </c>
      <c r="R73" s="155"/>
      <c r="S73" s="155" t="s">
        <v>101</v>
      </c>
      <c r="T73" s="155" t="s">
        <v>102</v>
      </c>
      <c r="U73" s="155">
        <v>0</v>
      </c>
      <c r="V73" s="155">
        <f t="shared" si="27"/>
        <v>0</v>
      </c>
      <c r="W73" s="155"/>
      <c r="X73" s="155" t="s">
        <v>174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175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69">
        <v>62</v>
      </c>
      <c r="B74" s="170"/>
      <c r="C74" s="177" t="s">
        <v>181</v>
      </c>
      <c r="D74" s="171" t="s">
        <v>180</v>
      </c>
      <c r="E74" s="172">
        <v>6</v>
      </c>
      <c r="F74" s="173"/>
      <c r="G74" s="174">
        <f t="shared" si="21"/>
        <v>0</v>
      </c>
      <c r="H74" s="156"/>
      <c r="I74" s="155">
        <f t="shared" si="22"/>
        <v>0</v>
      </c>
      <c r="J74" s="156"/>
      <c r="K74" s="155">
        <f t="shared" si="23"/>
        <v>0</v>
      </c>
      <c r="L74" s="155">
        <v>21</v>
      </c>
      <c r="M74" s="155">
        <f t="shared" si="24"/>
        <v>0</v>
      </c>
      <c r="N74" s="155">
        <v>0</v>
      </c>
      <c r="O74" s="155">
        <f t="shared" si="25"/>
        <v>0</v>
      </c>
      <c r="P74" s="155">
        <v>0</v>
      </c>
      <c r="Q74" s="155">
        <f t="shared" si="26"/>
        <v>0</v>
      </c>
      <c r="R74" s="155"/>
      <c r="S74" s="155" t="s">
        <v>101</v>
      </c>
      <c r="T74" s="155" t="s">
        <v>102</v>
      </c>
      <c r="U74" s="155">
        <v>0</v>
      </c>
      <c r="V74" s="155">
        <f t="shared" si="27"/>
        <v>0</v>
      </c>
      <c r="W74" s="155"/>
      <c r="X74" s="155" t="s">
        <v>174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175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9">
        <v>63</v>
      </c>
      <c r="B75" s="170"/>
      <c r="C75" s="177" t="s">
        <v>182</v>
      </c>
      <c r="D75" s="171" t="s">
        <v>183</v>
      </c>
      <c r="E75" s="172">
        <v>24</v>
      </c>
      <c r="F75" s="173"/>
      <c r="G75" s="174">
        <f t="shared" si="21"/>
        <v>0</v>
      </c>
      <c r="H75" s="156"/>
      <c r="I75" s="155">
        <f t="shared" si="22"/>
        <v>0</v>
      </c>
      <c r="J75" s="156"/>
      <c r="K75" s="155">
        <f t="shared" si="23"/>
        <v>0</v>
      </c>
      <c r="L75" s="155">
        <v>21</v>
      </c>
      <c r="M75" s="155">
        <f t="shared" si="24"/>
        <v>0</v>
      </c>
      <c r="N75" s="155">
        <v>0</v>
      </c>
      <c r="O75" s="155">
        <f t="shared" si="25"/>
        <v>0</v>
      </c>
      <c r="P75" s="155">
        <v>0</v>
      </c>
      <c r="Q75" s="155">
        <f t="shared" si="26"/>
        <v>0</v>
      </c>
      <c r="R75" s="155"/>
      <c r="S75" s="155" t="s">
        <v>101</v>
      </c>
      <c r="T75" s="155" t="s">
        <v>102</v>
      </c>
      <c r="U75" s="155">
        <v>1</v>
      </c>
      <c r="V75" s="155">
        <f t="shared" si="27"/>
        <v>24</v>
      </c>
      <c r="W75" s="155"/>
      <c r="X75" s="155" t="s">
        <v>174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175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69">
        <v>64</v>
      </c>
      <c r="B76" s="170"/>
      <c r="C76" s="177" t="s">
        <v>184</v>
      </c>
      <c r="D76" s="171" t="s">
        <v>183</v>
      </c>
      <c r="E76" s="172">
        <v>8</v>
      </c>
      <c r="F76" s="173"/>
      <c r="G76" s="174">
        <f t="shared" si="21"/>
        <v>0</v>
      </c>
      <c r="H76" s="156"/>
      <c r="I76" s="155">
        <f t="shared" si="22"/>
        <v>0</v>
      </c>
      <c r="J76" s="156"/>
      <c r="K76" s="155">
        <f t="shared" si="23"/>
        <v>0</v>
      </c>
      <c r="L76" s="155">
        <v>21</v>
      </c>
      <c r="M76" s="155">
        <f t="shared" si="24"/>
        <v>0</v>
      </c>
      <c r="N76" s="155">
        <v>0</v>
      </c>
      <c r="O76" s="155">
        <f t="shared" si="25"/>
        <v>0</v>
      </c>
      <c r="P76" s="155">
        <v>0</v>
      </c>
      <c r="Q76" s="155">
        <f t="shared" si="26"/>
        <v>0</v>
      </c>
      <c r="R76" s="155"/>
      <c r="S76" s="155" t="s">
        <v>101</v>
      </c>
      <c r="T76" s="155" t="s">
        <v>102</v>
      </c>
      <c r="U76" s="155">
        <v>1</v>
      </c>
      <c r="V76" s="155">
        <f t="shared" si="27"/>
        <v>8</v>
      </c>
      <c r="W76" s="155"/>
      <c r="X76" s="155" t="s">
        <v>174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175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69">
        <v>65</v>
      </c>
      <c r="B77" s="170"/>
      <c r="C77" s="177" t="s">
        <v>185</v>
      </c>
      <c r="D77" s="171" t="s">
        <v>183</v>
      </c>
      <c r="E77" s="172">
        <v>8</v>
      </c>
      <c r="F77" s="173"/>
      <c r="G77" s="174">
        <f t="shared" si="21"/>
        <v>0</v>
      </c>
      <c r="H77" s="156"/>
      <c r="I77" s="155">
        <f t="shared" si="22"/>
        <v>0</v>
      </c>
      <c r="J77" s="156"/>
      <c r="K77" s="155">
        <f t="shared" si="23"/>
        <v>0</v>
      </c>
      <c r="L77" s="155">
        <v>21</v>
      </c>
      <c r="M77" s="155">
        <f t="shared" si="24"/>
        <v>0</v>
      </c>
      <c r="N77" s="155">
        <v>0</v>
      </c>
      <c r="O77" s="155">
        <f t="shared" si="25"/>
        <v>0</v>
      </c>
      <c r="P77" s="155">
        <v>0</v>
      </c>
      <c r="Q77" s="155">
        <f t="shared" si="26"/>
        <v>0</v>
      </c>
      <c r="R77" s="155"/>
      <c r="S77" s="155" t="s">
        <v>101</v>
      </c>
      <c r="T77" s="155" t="s">
        <v>102</v>
      </c>
      <c r="U77" s="155">
        <v>1</v>
      </c>
      <c r="V77" s="155">
        <f t="shared" si="27"/>
        <v>8</v>
      </c>
      <c r="W77" s="155"/>
      <c r="X77" s="155" t="s">
        <v>174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175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69">
        <v>66</v>
      </c>
      <c r="B78" s="170"/>
      <c r="C78" s="177" t="s">
        <v>186</v>
      </c>
      <c r="D78" s="171" t="s">
        <v>183</v>
      </c>
      <c r="E78" s="172">
        <v>10</v>
      </c>
      <c r="F78" s="173"/>
      <c r="G78" s="174">
        <f t="shared" si="21"/>
        <v>0</v>
      </c>
      <c r="H78" s="156"/>
      <c r="I78" s="155">
        <f t="shared" si="22"/>
        <v>0</v>
      </c>
      <c r="J78" s="156"/>
      <c r="K78" s="155">
        <f t="shared" si="23"/>
        <v>0</v>
      </c>
      <c r="L78" s="155">
        <v>21</v>
      </c>
      <c r="M78" s="155">
        <f t="shared" si="24"/>
        <v>0</v>
      </c>
      <c r="N78" s="155">
        <v>0</v>
      </c>
      <c r="O78" s="155">
        <f t="shared" si="25"/>
        <v>0</v>
      </c>
      <c r="P78" s="155">
        <v>0</v>
      </c>
      <c r="Q78" s="155">
        <f t="shared" si="26"/>
        <v>0</v>
      </c>
      <c r="R78" s="155"/>
      <c r="S78" s="155" t="s">
        <v>101</v>
      </c>
      <c r="T78" s="155" t="s">
        <v>102</v>
      </c>
      <c r="U78" s="155">
        <v>1</v>
      </c>
      <c r="V78" s="155">
        <f t="shared" si="27"/>
        <v>10</v>
      </c>
      <c r="W78" s="155"/>
      <c r="X78" s="155" t="s">
        <v>174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175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69">
        <v>67</v>
      </c>
      <c r="B79" s="170"/>
      <c r="C79" s="177" t="s">
        <v>187</v>
      </c>
      <c r="D79" s="171" t="s">
        <v>183</v>
      </c>
      <c r="E79" s="172">
        <v>4</v>
      </c>
      <c r="F79" s="173"/>
      <c r="G79" s="174">
        <f t="shared" si="21"/>
        <v>0</v>
      </c>
      <c r="H79" s="156"/>
      <c r="I79" s="155">
        <f t="shared" si="22"/>
        <v>0</v>
      </c>
      <c r="J79" s="156"/>
      <c r="K79" s="155">
        <f t="shared" si="23"/>
        <v>0</v>
      </c>
      <c r="L79" s="155">
        <v>21</v>
      </c>
      <c r="M79" s="155">
        <f t="shared" si="24"/>
        <v>0</v>
      </c>
      <c r="N79" s="155">
        <v>0</v>
      </c>
      <c r="O79" s="155">
        <f t="shared" si="25"/>
        <v>0</v>
      </c>
      <c r="P79" s="155">
        <v>0</v>
      </c>
      <c r="Q79" s="155">
        <f t="shared" si="26"/>
        <v>0</v>
      </c>
      <c r="R79" s="155"/>
      <c r="S79" s="155" t="s">
        <v>101</v>
      </c>
      <c r="T79" s="155" t="s">
        <v>102</v>
      </c>
      <c r="U79" s="155">
        <v>1</v>
      </c>
      <c r="V79" s="155">
        <f t="shared" si="27"/>
        <v>4</v>
      </c>
      <c r="W79" s="155"/>
      <c r="X79" s="155" t="s">
        <v>174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175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69">
        <v>68</v>
      </c>
      <c r="B80" s="170"/>
      <c r="C80" s="177" t="s">
        <v>188</v>
      </c>
      <c r="D80" s="171" t="s">
        <v>183</v>
      </c>
      <c r="E80" s="172">
        <v>8</v>
      </c>
      <c r="F80" s="173"/>
      <c r="G80" s="174">
        <f t="shared" si="21"/>
        <v>0</v>
      </c>
      <c r="H80" s="156"/>
      <c r="I80" s="155">
        <f t="shared" si="22"/>
        <v>0</v>
      </c>
      <c r="J80" s="156"/>
      <c r="K80" s="155">
        <f t="shared" si="23"/>
        <v>0</v>
      </c>
      <c r="L80" s="155">
        <v>21</v>
      </c>
      <c r="M80" s="155">
        <f t="shared" si="24"/>
        <v>0</v>
      </c>
      <c r="N80" s="155">
        <v>0</v>
      </c>
      <c r="O80" s="155">
        <f t="shared" si="25"/>
        <v>0</v>
      </c>
      <c r="P80" s="155">
        <v>0</v>
      </c>
      <c r="Q80" s="155">
        <f t="shared" si="26"/>
        <v>0</v>
      </c>
      <c r="R80" s="155"/>
      <c r="S80" s="155" t="s">
        <v>101</v>
      </c>
      <c r="T80" s="155" t="s">
        <v>102</v>
      </c>
      <c r="U80" s="155">
        <v>1</v>
      </c>
      <c r="V80" s="155">
        <f t="shared" si="27"/>
        <v>8</v>
      </c>
      <c r="W80" s="155"/>
      <c r="X80" s="155" t="s">
        <v>174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175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9">
        <v>69</v>
      </c>
      <c r="B81" s="170"/>
      <c r="C81" s="177" t="s">
        <v>189</v>
      </c>
      <c r="D81" s="171" t="s">
        <v>173</v>
      </c>
      <c r="E81" s="172">
        <v>142</v>
      </c>
      <c r="F81" s="173"/>
      <c r="G81" s="174">
        <f t="shared" si="21"/>
        <v>0</v>
      </c>
      <c r="H81" s="156"/>
      <c r="I81" s="155">
        <f t="shared" si="22"/>
        <v>0</v>
      </c>
      <c r="J81" s="156"/>
      <c r="K81" s="155">
        <f t="shared" si="23"/>
        <v>0</v>
      </c>
      <c r="L81" s="155">
        <v>21</v>
      </c>
      <c r="M81" s="155">
        <f t="shared" si="24"/>
        <v>0</v>
      </c>
      <c r="N81" s="155">
        <v>0</v>
      </c>
      <c r="O81" s="155">
        <f t="shared" si="25"/>
        <v>0</v>
      </c>
      <c r="P81" s="155">
        <v>0</v>
      </c>
      <c r="Q81" s="155">
        <f t="shared" si="26"/>
        <v>0</v>
      </c>
      <c r="R81" s="155"/>
      <c r="S81" s="155" t="s">
        <v>101</v>
      </c>
      <c r="T81" s="155" t="s">
        <v>190</v>
      </c>
      <c r="U81" s="155">
        <v>0</v>
      </c>
      <c r="V81" s="155">
        <f t="shared" si="27"/>
        <v>0</v>
      </c>
      <c r="W81" s="155"/>
      <c r="X81" s="155" t="s">
        <v>174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175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 x14ac:dyDescent="0.2">
      <c r="A82" s="169">
        <v>70</v>
      </c>
      <c r="B82" s="170"/>
      <c r="C82" s="177" t="s">
        <v>255</v>
      </c>
      <c r="D82" s="171" t="s">
        <v>100</v>
      </c>
      <c r="E82" s="172">
        <v>1</v>
      </c>
      <c r="F82" s="173"/>
      <c r="G82" s="174">
        <f>ROUND(E82*F82,2)</f>
        <v>0</v>
      </c>
      <c r="H82" s="182"/>
      <c r="I82" s="183">
        <f>ROUND(E82*H82,2)</f>
        <v>0</v>
      </c>
      <c r="J82" s="182"/>
      <c r="K82" s="183">
        <f>ROUND(E82*J82,2)</f>
        <v>0</v>
      </c>
      <c r="L82" s="183">
        <v>21</v>
      </c>
      <c r="M82" s="183">
        <f>G82*(1+L82/100)</f>
        <v>0</v>
      </c>
      <c r="N82" s="183">
        <v>0</v>
      </c>
      <c r="O82" s="183">
        <f>ROUND(E82*N82,2)</f>
        <v>0</v>
      </c>
      <c r="P82" s="183">
        <v>0</v>
      </c>
      <c r="Q82" s="183">
        <f>ROUND(E82*P82,2)</f>
        <v>0</v>
      </c>
      <c r="R82" s="183"/>
      <c r="S82" s="183" t="s">
        <v>101</v>
      </c>
      <c r="T82" s="183" t="s">
        <v>102</v>
      </c>
      <c r="U82" s="183">
        <v>0</v>
      </c>
      <c r="V82" s="183">
        <f>ROUND(E82*U82,2)</f>
        <v>0</v>
      </c>
      <c r="W82" s="183"/>
      <c r="X82" s="183" t="s">
        <v>174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175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x14ac:dyDescent="0.2">
      <c r="A83" s="158" t="s">
        <v>97</v>
      </c>
      <c r="B83" s="159" t="s">
        <v>64</v>
      </c>
      <c r="C83" s="176" t="s">
        <v>65</v>
      </c>
      <c r="D83" s="160"/>
      <c r="E83" s="161"/>
      <c r="F83" s="162"/>
      <c r="G83" s="163">
        <f>SUMIF(AG84:AG126,"&lt;&gt;NOR",G84:G126)</f>
        <v>0</v>
      </c>
      <c r="H83" s="157"/>
      <c r="I83" s="157">
        <f>SUM(I84:I126)</f>
        <v>0</v>
      </c>
      <c r="J83" s="157"/>
      <c r="K83" s="157">
        <f>SUM(K84:K126)</f>
        <v>0</v>
      </c>
      <c r="L83" s="157"/>
      <c r="M83" s="157">
        <f>SUM(M84:M126)</f>
        <v>0</v>
      </c>
      <c r="N83" s="157"/>
      <c r="O83" s="157">
        <f>SUM(O84:O126)</f>
        <v>0</v>
      </c>
      <c r="P83" s="157"/>
      <c r="Q83" s="157">
        <f>SUM(Q84:Q126)</f>
        <v>0</v>
      </c>
      <c r="R83" s="157"/>
      <c r="S83" s="157"/>
      <c r="T83" s="157"/>
      <c r="U83" s="157"/>
      <c r="V83" s="157">
        <f>SUM(V84:V126)</f>
        <v>406.18999999999994</v>
      </c>
      <c r="W83" s="157"/>
      <c r="X83" s="157"/>
      <c r="AG83" t="s">
        <v>98</v>
      </c>
    </row>
    <row r="84" spans="1:60" outlineLevel="1" x14ac:dyDescent="0.2">
      <c r="A84" s="169">
        <v>71</v>
      </c>
      <c r="B84" s="170"/>
      <c r="C84" s="177" t="s">
        <v>191</v>
      </c>
      <c r="D84" s="171" t="s">
        <v>180</v>
      </c>
      <c r="E84" s="172">
        <v>7</v>
      </c>
      <c r="F84" s="173"/>
      <c r="G84" s="174">
        <f t="shared" ref="G84:G126" si="28">ROUND(E84*F84,2)</f>
        <v>0</v>
      </c>
      <c r="H84" s="156"/>
      <c r="I84" s="155">
        <f t="shared" ref="I84:I126" si="29">ROUND(E84*H84,2)</f>
        <v>0</v>
      </c>
      <c r="J84" s="156"/>
      <c r="K84" s="155">
        <f t="shared" ref="K84:K126" si="30">ROUND(E84*J84,2)</f>
        <v>0</v>
      </c>
      <c r="L84" s="155">
        <v>21</v>
      </c>
      <c r="M84" s="155">
        <f t="shared" ref="M84:M126" si="31">G84*(1+L84/100)</f>
        <v>0</v>
      </c>
      <c r="N84" s="155">
        <v>0</v>
      </c>
      <c r="O84" s="155">
        <f t="shared" ref="O84:O126" si="32">ROUND(E84*N84,2)</f>
        <v>0</v>
      </c>
      <c r="P84" s="155">
        <v>0</v>
      </c>
      <c r="Q84" s="155">
        <f t="shared" ref="Q84:Q126" si="33">ROUND(E84*P84,2)</f>
        <v>0</v>
      </c>
      <c r="R84" s="155"/>
      <c r="S84" s="155" t="s">
        <v>101</v>
      </c>
      <c r="T84" s="155" t="s">
        <v>106</v>
      </c>
      <c r="U84" s="155">
        <v>0.5</v>
      </c>
      <c r="V84" s="155">
        <f t="shared" ref="V84:V126" si="34">ROUND(E84*U84,2)</f>
        <v>3.5</v>
      </c>
      <c r="W84" s="155"/>
      <c r="X84" s="155" t="s">
        <v>174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175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9">
        <v>72</v>
      </c>
      <c r="B85" s="170"/>
      <c r="C85" s="177" t="s">
        <v>192</v>
      </c>
      <c r="D85" s="171" t="s">
        <v>180</v>
      </c>
      <c r="E85" s="172">
        <v>14</v>
      </c>
      <c r="F85" s="173"/>
      <c r="G85" s="174">
        <f t="shared" si="28"/>
        <v>0</v>
      </c>
      <c r="H85" s="156"/>
      <c r="I85" s="155">
        <f t="shared" si="29"/>
        <v>0</v>
      </c>
      <c r="J85" s="156"/>
      <c r="K85" s="155">
        <f t="shared" si="30"/>
        <v>0</v>
      </c>
      <c r="L85" s="155">
        <v>21</v>
      </c>
      <c r="M85" s="155">
        <f t="shared" si="31"/>
        <v>0</v>
      </c>
      <c r="N85" s="155">
        <v>0</v>
      </c>
      <c r="O85" s="155">
        <f t="shared" si="32"/>
        <v>0</v>
      </c>
      <c r="P85" s="155">
        <v>0</v>
      </c>
      <c r="Q85" s="155">
        <f t="shared" si="33"/>
        <v>0</v>
      </c>
      <c r="R85" s="155"/>
      <c r="S85" s="155" t="s">
        <v>101</v>
      </c>
      <c r="T85" s="155" t="s">
        <v>106</v>
      </c>
      <c r="U85" s="155">
        <v>0.5</v>
      </c>
      <c r="V85" s="155">
        <f t="shared" si="34"/>
        <v>7</v>
      </c>
      <c r="W85" s="155"/>
      <c r="X85" s="155" t="s">
        <v>174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175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69">
        <v>73</v>
      </c>
      <c r="B86" s="170"/>
      <c r="C86" s="177" t="s">
        <v>193</v>
      </c>
      <c r="D86" s="171" t="s">
        <v>180</v>
      </c>
      <c r="E86" s="172">
        <v>5</v>
      </c>
      <c r="F86" s="173"/>
      <c r="G86" s="174">
        <f t="shared" si="28"/>
        <v>0</v>
      </c>
      <c r="H86" s="156"/>
      <c r="I86" s="155">
        <f t="shared" si="29"/>
        <v>0</v>
      </c>
      <c r="J86" s="156"/>
      <c r="K86" s="155">
        <f t="shared" si="30"/>
        <v>0</v>
      </c>
      <c r="L86" s="155">
        <v>21</v>
      </c>
      <c r="M86" s="155">
        <f t="shared" si="31"/>
        <v>0</v>
      </c>
      <c r="N86" s="155">
        <v>0</v>
      </c>
      <c r="O86" s="155">
        <f t="shared" si="32"/>
        <v>0</v>
      </c>
      <c r="P86" s="155">
        <v>0</v>
      </c>
      <c r="Q86" s="155">
        <f t="shared" si="33"/>
        <v>0</v>
      </c>
      <c r="R86" s="155"/>
      <c r="S86" s="155" t="s">
        <v>101</v>
      </c>
      <c r="T86" s="155" t="s">
        <v>106</v>
      </c>
      <c r="U86" s="155">
        <v>0.8</v>
      </c>
      <c r="V86" s="155">
        <f t="shared" si="34"/>
        <v>4</v>
      </c>
      <c r="W86" s="155"/>
      <c r="X86" s="155" t="s">
        <v>174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175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9">
        <v>74</v>
      </c>
      <c r="B87" s="170"/>
      <c r="C87" s="177" t="s">
        <v>194</v>
      </c>
      <c r="D87" s="171" t="s">
        <v>100</v>
      </c>
      <c r="E87" s="172">
        <v>5</v>
      </c>
      <c r="F87" s="173"/>
      <c r="G87" s="174">
        <f t="shared" si="28"/>
        <v>0</v>
      </c>
      <c r="H87" s="156"/>
      <c r="I87" s="155">
        <f t="shared" si="29"/>
        <v>0</v>
      </c>
      <c r="J87" s="156"/>
      <c r="K87" s="155">
        <f t="shared" si="30"/>
        <v>0</v>
      </c>
      <c r="L87" s="155">
        <v>21</v>
      </c>
      <c r="M87" s="155">
        <f t="shared" si="31"/>
        <v>0</v>
      </c>
      <c r="N87" s="155">
        <v>0</v>
      </c>
      <c r="O87" s="155">
        <f t="shared" si="32"/>
        <v>0</v>
      </c>
      <c r="P87" s="155">
        <v>0</v>
      </c>
      <c r="Q87" s="155">
        <f t="shared" si="33"/>
        <v>0</v>
      </c>
      <c r="R87" s="155"/>
      <c r="S87" s="155" t="s">
        <v>101</v>
      </c>
      <c r="T87" s="155" t="s">
        <v>106</v>
      </c>
      <c r="U87" s="155">
        <v>0.60499999999999998</v>
      </c>
      <c r="V87" s="155">
        <f t="shared" si="34"/>
        <v>3.03</v>
      </c>
      <c r="W87" s="155"/>
      <c r="X87" s="155" t="s">
        <v>174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175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69">
        <v>75</v>
      </c>
      <c r="B88" s="170"/>
      <c r="C88" s="177" t="s">
        <v>195</v>
      </c>
      <c r="D88" s="171" t="s">
        <v>100</v>
      </c>
      <c r="E88" s="172">
        <v>1</v>
      </c>
      <c r="F88" s="173"/>
      <c r="G88" s="174">
        <f t="shared" si="28"/>
        <v>0</v>
      </c>
      <c r="H88" s="156"/>
      <c r="I88" s="155">
        <f t="shared" si="29"/>
        <v>0</v>
      </c>
      <c r="J88" s="156"/>
      <c r="K88" s="155">
        <f t="shared" si="30"/>
        <v>0</v>
      </c>
      <c r="L88" s="155">
        <v>21</v>
      </c>
      <c r="M88" s="155">
        <f t="shared" si="31"/>
        <v>0</v>
      </c>
      <c r="N88" s="155">
        <v>0</v>
      </c>
      <c r="O88" s="155">
        <f t="shared" si="32"/>
        <v>0</v>
      </c>
      <c r="P88" s="155">
        <v>0</v>
      </c>
      <c r="Q88" s="155">
        <f t="shared" si="33"/>
        <v>0</v>
      </c>
      <c r="R88" s="155"/>
      <c r="S88" s="155" t="s">
        <v>101</v>
      </c>
      <c r="T88" s="155" t="s">
        <v>106</v>
      </c>
      <c r="U88" s="155">
        <v>0.60499999999999998</v>
      </c>
      <c r="V88" s="155">
        <f t="shared" si="34"/>
        <v>0.61</v>
      </c>
      <c r="W88" s="155"/>
      <c r="X88" s="155" t="s">
        <v>174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175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69">
        <v>76</v>
      </c>
      <c r="B89" s="170"/>
      <c r="C89" s="177" t="s">
        <v>196</v>
      </c>
      <c r="D89" s="171" t="s">
        <v>100</v>
      </c>
      <c r="E89" s="172">
        <v>2</v>
      </c>
      <c r="F89" s="173"/>
      <c r="G89" s="174">
        <f t="shared" si="28"/>
        <v>0</v>
      </c>
      <c r="H89" s="156"/>
      <c r="I89" s="155">
        <f t="shared" si="29"/>
        <v>0</v>
      </c>
      <c r="J89" s="156"/>
      <c r="K89" s="155">
        <f t="shared" si="30"/>
        <v>0</v>
      </c>
      <c r="L89" s="155">
        <v>21</v>
      </c>
      <c r="M89" s="155">
        <f t="shared" si="31"/>
        <v>0</v>
      </c>
      <c r="N89" s="155">
        <v>0</v>
      </c>
      <c r="O89" s="155">
        <f t="shared" si="32"/>
        <v>0</v>
      </c>
      <c r="P89" s="155">
        <v>0</v>
      </c>
      <c r="Q89" s="155">
        <f t="shared" si="33"/>
        <v>0</v>
      </c>
      <c r="R89" s="155"/>
      <c r="S89" s="155" t="s">
        <v>101</v>
      </c>
      <c r="T89" s="155" t="s">
        <v>106</v>
      </c>
      <c r="U89" s="155">
        <v>0.75700000000000001</v>
      </c>
      <c r="V89" s="155">
        <f t="shared" si="34"/>
        <v>1.51</v>
      </c>
      <c r="W89" s="155"/>
      <c r="X89" s="155" t="s">
        <v>174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175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9">
        <v>77</v>
      </c>
      <c r="B90" s="170"/>
      <c r="C90" s="177" t="s">
        <v>197</v>
      </c>
      <c r="D90" s="171" t="s">
        <v>100</v>
      </c>
      <c r="E90" s="172">
        <v>5</v>
      </c>
      <c r="F90" s="173"/>
      <c r="G90" s="174">
        <f t="shared" si="28"/>
        <v>0</v>
      </c>
      <c r="H90" s="156"/>
      <c r="I90" s="155">
        <f t="shared" si="29"/>
        <v>0</v>
      </c>
      <c r="J90" s="156"/>
      <c r="K90" s="155">
        <f t="shared" si="30"/>
        <v>0</v>
      </c>
      <c r="L90" s="155">
        <v>21</v>
      </c>
      <c r="M90" s="155">
        <f t="shared" si="31"/>
        <v>0</v>
      </c>
      <c r="N90" s="155">
        <v>0</v>
      </c>
      <c r="O90" s="155">
        <f t="shared" si="32"/>
        <v>0</v>
      </c>
      <c r="P90" s="155">
        <v>0</v>
      </c>
      <c r="Q90" s="155">
        <f t="shared" si="33"/>
        <v>0</v>
      </c>
      <c r="R90" s="155"/>
      <c r="S90" s="155" t="s">
        <v>101</v>
      </c>
      <c r="T90" s="155" t="s">
        <v>106</v>
      </c>
      <c r="U90" s="155">
        <v>0.85</v>
      </c>
      <c r="V90" s="155">
        <f t="shared" si="34"/>
        <v>4.25</v>
      </c>
      <c r="W90" s="155"/>
      <c r="X90" s="155" t="s">
        <v>174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175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69">
        <v>78</v>
      </c>
      <c r="B91" s="170"/>
      <c r="C91" s="177" t="s">
        <v>198</v>
      </c>
      <c r="D91" s="171" t="s">
        <v>100</v>
      </c>
      <c r="E91" s="172">
        <v>1</v>
      </c>
      <c r="F91" s="173"/>
      <c r="G91" s="174">
        <f t="shared" si="28"/>
        <v>0</v>
      </c>
      <c r="H91" s="156"/>
      <c r="I91" s="155">
        <f t="shared" si="29"/>
        <v>0</v>
      </c>
      <c r="J91" s="156"/>
      <c r="K91" s="155">
        <f t="shared" si="30"/>
        <v>0</v>
      </c>
      <c r="L91" s="155">
        <v>21</v>
      </c>
      <c r="M91" s="155">
        <f t="shared" si="31"/>
        <v>0</v>
      </c>
      <c r="N91" s="155">
        <v>0</v>
      </c>
      <c r="O91" s="155">
        <f t="shared" si="32"/>
        <v>0</v>
      </c>
      <c r="P91" s="155">
        <v>0</v>
      </c>
      <c r="Q91" s="155">
        <f t="shared" si="33"/>
        <v>0</v>
      </c>
      <c r="R91" s="155"/>
      <c r="S91" s="155" t="s">
        <v>101</v>
      </c>
      <c r="T91" s="155" t="s">
        <v>106</v>
      </c>
      <c r="U91" s="155">
        <v>0.60499999999999998</v>
      </c>
      <c r="V91" s="155">
        <f t="shared" si="34"/>
        <v>0.61</v>
      </c>
      <c r="W91" s="155"/>
      <c r="X91" s="155" t="s">
        <v>174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175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9">
        <v>79</v>
      </c>
      <c r="B92" s="170"/>
      <c r="C92" s="177" t="s">
        <v>199</v>
      </c>
      <c r="D92" s="171" t="s">
        <v>100</v>
      </c>
      <c r="E92" s="172">
        <v>9</v>
      </c>
      <c r="F92" s="173"/>
      <c r="G92" s="174">
        <f t="shared" si="28"/>
        <v>0</v>
      </c>
      <c r="H92" s="156"/>
      <c r="I92" s="155">
        <f t="shared" si="29"/>
        <v>0</v>
      </c>
      <c r="J92" s="156"/>
      <c r="K92" s="155">
        <f t="shared" si="30"/>
        <v>0</v>
      </c>
      <c r="L92" s="155">
        <v>21</v>
      </c>
      <c r="M92" s="155">
        <f t="shared" si="31"/>
        <v>0</v>
      </c>
      <c r="N92" s="155">
        <v>0</v>
      </c>
      <c r="O92" s="155">
        <f t="shared" si="32"/>
        <v>0</v>
      </c>
      <c r="P92" s="155">
        <v>0</v>
      </c>
      <c r="Q92" s="155">
        <f t="shared" si="33"/>
        <v>0</v>
      </c>
      <c r="R92" s="155"/>
      <c r="S92" s="155" t="s">
        <v>101</v>
      </c>
      <c r="T92" s="155" t="s">
        <v>106</v>
      </c>
      <c r="U92" s="155">
        <v>0.51</v>
      </c>
      <c r="V92" s="155">
        <f t="shared" si="34"/>
        <v>4.59</v>
      </c>
      <c r="W92" s="155"/>
      <c r="X92" s="155" t="s">
        <v>174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175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69">
        <v>80</v>
      </c>
      <c r="B93" s="170"/>
      <c r="C93" s="177" t="s">
        <v>200</v>
      </c>
      <c r="D93" s="171" t="s">
        <v>100</v>
      </c>
      <c r="E93" s="172">
        <v>31</v>
      </c>
      <c r="F93" s="173"/>
      <c r="G93" s="174">
        <f t="shared" si="28"/>
        <v>0</v>
      </c>
      <c r="H93" s="156"/>
      <c r="I93" s="155">
        <f t="shared" si="29"/>
        <v>0</v>
      </c>
      <c r="J93" s="156"/>
      <c r="K93" s="155">
        <f t="shared" si="30"/>
        <v>0</v>
      </c>
      <c r="L93" s="155">
        <v>21</v>
      </c>
      <c r="M93" s="155">
        <f t="shared" si="31"/>
        <v>0</v>
      </c>
      <c r="N93" s="155">
        <v>0</v>
      </c>
      <c r="O93" s="155">
        <f t="shared" si="32"/>
        <v>0</v>
      </c>
      <c r="P93" s="155">
        <v>0</v>
      </c>
      <c r="Q93" s="155">
        <f t="shared" si="33"/>
        <v>0</v>
      </c>
      <c r="R93" s="155"/>
      <c r="S93" s="155" t="s">
        <v>101</v>
      </c>
      <c r="T93" s="155" t="s">
        <v>106</v>
      </c>
      <c r="U93" s="155">
        <v>1.1100000000000001</v>
      </c>
      <c r="V93" s="155">
        <f t="shared" si="34"/>
        <v>34.409999999999997</v>
      </c>
      <c r="W93" s="155"/>
      <c r="X93" s="155" t="s">
        <v>174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175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69">
        <v>81</v>
      </c>
      <c r="B94" s="170"/>
      <c r="C94" s="177" t="s">
        <v>201</v>
      </c>
      <c r="D94" s="171" t="s">
        <v>100</v>
      </c>
      <c r="E94" s="172">
        <v>2</v>
      </c>
      <c r="F94" s="173"/>
      <c r="G94" s="174">
        <f t="shared" si="28"/>
        <v>0</v>
      </c>
      <c r="H94" s="156"/>
      <c r="I94" s="155">
        <f t="shared" si="29"/>
        <v>0</v>
      </c>
      <c r="J94" s="156"/>
      <c r="K94" s="155">
        <f t="shared" si="30"/>
        <v>0</v>
      </c>
      <c r="L94" s="155">
        <v>21</v>
      </c>
      <c r="M94" s="155">
        <f t="shared" si="31"/>
        <v>0</v>
      </c>
      <c r="N94" s="155">
        <v>0</v>
      </c>
      <c r="O94" s="155">
        <f t="shared" si="32"/>
        <v>0</v>
      </c>
      <c r="P94" s="155">
        <v>0</v>
      </c>
      <c r="Q94" s="155">
        <f t="shared" si="33"/>
        <v>0</v>
      </c>
      <c r="R94" s="155"/>
      <c r="S94" s="155" t="s">
        <v>101</v>
      </c>
      <c r="T94" s="155" t="s">
        <v>106</v>
      </c>
      <c r="U94" s="155">
        <v>8</v>
      </c>
      <c r="V94" s="155">
        <f t="shared" si="34"/>
        <v>16</v>
      </c>
      <c r="W94" s="155"/>
      <c r="X94" s="155" t="s">
        <v>174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175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69">
        <v>82</v>
      </c>
      <c r="B95" s="170"/>
      <c r="C95" s="177" t="s">
        <v>202</v>
      </c>
      <c r="D95" s="171" t="s">
        <v>100</v>
      </c>
      <c r="E95" s="172">
        <v>5</v>
      </c>
      <c r="F95" s="173"/>
      <c r="G95" s="174">
        <f t="shared" si="28"/>
        <v>0</v>
      </c>
      <c r="H95" s="156"/>
      <c r="I95" s="155">
        <f t="shared" si="29"/>
        <v>0</v>
      </c>
      <c r="J95" s="156"/>
      <c r="K95" s="155">
        <f t="shared" si="30"/>
        <v>0</v>
      </c>
      <c r="L95" s="155">
        <v>21</v>
      </c>
      <c r="M95" s="155">
        <f t="shared" si="31"/>
        <v>0</v>
      </c>
      <c r="N95" s="155">
        <v>0</v>
      </c>
      <c r="O95" s="155">
        <f t="shared" si="32"/>
        <v>0</v>
      </c>
      <c r="P95" s="155">
        <v>0</v>
      </c>
      <c r="Q95" s="155">
        <f t="shared" si="33"/>
        <v>0</v>
      </c>
      <c r="R95" s="155"/>
      <c r="S95" s="155" t="s">
        <v>101</v>
      </c>
      <c r="T95" s="155" t="s">
        <v>106</v>
      </c>
      <c r="U95" s="155">
        <v>1.8</v>
      </c>
      <c r="V95" s="155">
        <f t="shared" si="34"/>
        <v>9</v>
      </c>
      <c r="W95" s="155"/>
      <c r="X95" s="155" t="s">
        <v>174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175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22.5" outlineLevel="1" x14ac:dyDescent="0.2">
      <c r="A96" s="169">
        <v>83</v>
      </c>
      <c r="B96" s="170"/>
      <c r="C96" s="177" t="s">
        <v>203</v>
      </c>
      <c r="D96" s="171" t="s">
        <v>100</v>
      </c>
      <c r="E96" s="172">
        <v>1</v>
      </c>
      <c r="F96" s="173"/>
      <c r="G96" s="174">
        <f t="shared" si="28"/>
        <v>0</v>
      </c>
      <c r="H96" s="156"/>
      <c r="I96" s="155">
        <f t="shared" si="29"/>
        <v>0</v>
      </c>
      <c r="J96" s="156"/>
      <c r="K96" s="155">
        <f t="shared" si="30"/>
        <v>0</v>
      </c>
      <c r="L96" s="155">
        <v>21</v>
      </c>
      <c r="M96" s="155">
        <f t="shared" si="31"/>
        <v>0</v>
      </c>
      <c r="N96" s="155">
        <v>0</v>
      </c>
      <c r="O96" s="155">
        <f t="shared" si="32"/>
        <v>0</v>
      </c>
      <c r="P96" s="155">
        <v>0</v>
      </c>
      <c r="Q96" s="155">
        <f t="shared" si="33"/>
        <v>0</v>
      </c>
      <c r="R96" s="155"/>
      <c r="S96" s="155" t="s">
        <v>101</v>
      </c>
      <c r="T96" s="155" t="s">
        <v>102</v>
      </c>
      <c r="U96" s="155">
        <v>8</v>
      </c>
      <c r="V96" s="155">
        <f t="shared" si="34"/>
        <v>8</v>
      </c>
      <c r="W96" s="155"/>
      <c r="X96" s="155" t="s">
        <v>174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175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69">
        <v>84</v>
      </c>
      <c r="B97" s="170"/>
      <c r="C97" s="177" t="s">
        <v>204</v>
      </c>
      <c r="D97" s="171" t="s">
        <v>137</v>
      </c>
      <c r="E97" s="172">
        <v>20</v>
      </c>
      <c r="F97" s="173"/>
      <c r="G97" s="174">
        <f t="shared" si="28"/>
        <v>0</v>
      </c>
      <c r="H97" s="156"/>
      <c r="I97" s="155">
        <f t="shared" si="29"/>
        <v>0</v>
      </c>
      <c r="J97" s="156"/>
      <c r="K97" s="155">
        <f t="shared" si="30"/>
        <v>0</v>
      </c>
      <c r="L97" s="155">
        <v>21</v>
      </c>
      <c r="M97" s="155">
        <f t="shared" si="31"/>
        <v>0</v>
      </c>
      <c r="N97" s="155">
        <v>0</v>
      </c>
      <c r="O97" s="155">
        <f t="shared" si="32"/>
        <v>0</v>
      </c>
      <c r="P97" s="155">
        <v>0</v>
      </c>
      <c r="Q97" s="155">
        <f t="shared" si="33"/>
        <v>0</v>
      </c>
      <c r="R97" s="155"/>
      <c r="S97" s="155" t="s">
        <v>101</v>
      </c>
      <c r="T97" s="155" t="s">
        <v>102</v>
      </c>
      <c r="U97" s="155">
        <v>0.16800000000000001</v>
      </c>
      <c r="V97" s="155">
        <f t="shared" si="34"/>
        <v>3.36</v>
      </c>
      <c r="W97" s="155"/>
      <c r="X97" s="155" t="s">
        <v>174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175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9">
        <v>85</v>
      </c>
      <c r="B98" s="170"/>
      <c r="C98" s="177" t="s">
        <v>205</v>
      </c>
      <c r="D98" s="171" t="s">
        <v>100</v>
      </c>
      <c r="E98" s="172">
        <v>4</v>
      </c>
      <c r="F98" s="173"/>
      <c r="G98" s="174">
        <f t="shared" si="28"/>
        <v>0</v>
      </c>
      <c r="H98" s="156"/>
      <c r="I98" s="155">
        <f t="shared" si="29"/>
        <v>0</v>
      </c>
      <c r="J98" s="156"/>
      <c r="K98" s="155">
        <f t="shared" si="30"/>
        <v>0</v>
      </c>
      <c r="L98" s="155">
        <v>21</v>
      </c>
      <c r="M98" s="155">
        <f t="shared" si="31"/>
        <v>0</v>
      </c>
      <c r="N98" s="155">
        <v>0</v>
      </c>
      <c r="O98" s="155">
        <f t="shared" si="32"/>
        <v>0</v>
      </c>
      <c r="P98" s="155">
        <v>0</v>
      </c>
      <c r="Q98" s="155">
        <f t="shared" si="33"/>
        <v>0</v>
      </c>
      <c r="R98" s="155"/>
      <c r="S98" s="155" t="s">
        <v>101</v>
      </c>
      <c r="T98" s="155" t="s">
        <v>106</v>
      </c>
      <c r="U98" s="155">
        <v>0.85</v>
      </c>
      <c r="V98" s="155">
        <f t="shared" si="34"/>
        <v>3.4</v>
      </c>
      <c r="W98" s="155"/>
      <c r="X98" s="155" t="s">
        <v>174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175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69">
        <v>86</v>
      </c>
      <c r="B99" s="170"/>
      <c r="C99" s="177" t="s">
        <v>206</v>
      </c>
      <c r="D99" s="171" t="s">
        <v>137</v>
      </c>
      <c r="E99" s="172">
        <v>471</v>
      </c>
      <c r="F99" s="173"/>
      <c r="G99" s="174">
        <f t="shared" si="28"/>
        <v>0</v>
      </c>
      <c r="H99" s="156"/>
      <c r="I99" s="155">
        <f t="shared" si="29"/>
        <v>0</v>
      </c>
      <c r="J99" s="156"/>
      <c r="K99" s="155">
        <f t="shared" si="30"/>
        <v>0</v>
      </c>
      <c r="L99" s="155">
        <v>21</v>
      </c>
      <c r="M99" s="155">
        <f t="shared" si="31"/>
        <v>0</v>
      </c>
      <c r="N99" s="155">
        <v>0</v>
      </c>
      <c r="O99" s="155">
        <f t="shared" si="32"/>
        <v>0</v>
      </c>
      <c r="P99" s="155">
        <v>0</v>
      </c>
      <c r="Q99" s="155">
        <f t="shared" si="33"/>
        <v>0</v>
      </c>
      <c r="R99" s="155"/>
      <c r="S99" s="155" t="s">
        <v>101</v>
      </c>
      <c r="T99" s="155" t="s">
        <v>106</v>
      </c>
      <c r="U99" s="155">
        <v>4.6330000000000003E-2</v>
      </c>
      <c r="V99" s="155">
        <f t="shared" si="34"/>
        <v>21.82</v>
      </c>
      <c r="W99" s="155"/>
      <c r="X99" s="155" t="s">
        <v>174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175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 x14ac:dyDescent="0.2">
      <c r="A100" s="169">
        <v>87</v>
      </c>
      <c r="B100" s="170"/>
      <c r="C100" s="177" t="s">
        <v>207</v>
      </c>
      <c r="D100" s="171" t="s">
        <v>137</v>
      </c>
      <c r="E100" s="172">
        <v>966</v>
      </c>
      <c r="F100" s="173"/>
      <c r="G100" s="174">
        <f t="shared" si="28"/>
        <v>0</v>
      </c>
      <c r="H100" s="156"/>
      <c r="I100" s="155">
        <f t="shared" si="29"/>
        <v>0</v>
      </c>
      <c r="J100" s="156"/>
      <c r="K100" s="155">
        <f t="shared" si="30"/>
        <v>0</v>
      </c>
      <c r="L100" s="155">
        <v>21</v>
      </c>
      <c r="M100" s="155">
        <f t="shared" si="31"/>
        <v>0</v>
      </c>
      <c r="N100" s="155">
        <v>0</v>
      </c>
      <c r="O100" s="155">
        <f t="shared" si="32"/>
        <v>0</v>
      </c>
      <c r="P100" s="155">
        <v>0</v>
      </c>
      <c r="Q100" s="155">
        <f t="shared" si="33"/>
        <v>0</v>
      </c>
      <c r="R100" s="155"/>
      <c r="S100" s="155" t="s">
        <v>101</v>
      </c>
      <c r="T100" s="155" t="s">
        <v>106</v>
      </c>
      <c r="U100" s="155">
        <v>4.6330000000000003E-2</v>
      </c>
      <c r="V100" s="155">
        <f t="shared" si="34"/>
        <v>44.75</v>
      </c>
      <c r="W100" s="155"/>
      <c r="X100" s="155" t="s">
        <v>174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175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ht="22.5" outlineLevel="1" x14ac:dyDescent="0.2">
      <c r="A101" s="169">
        <v>88</v>
      </c>
      <c r="B101" s="170"/>
      <c r="C101" s="177" t="s">
        <v>208</v>
      </c>
      <c r="D101" s="171" t="s">
        <v>137</v>
      </c>
      <c r="E101" s="172">
        <v>81</v>
      </c>
      <c r="F101" s="173"/>
      <c r="G101" s="174">
        <f t="shared" si="28"/>
        <v>0</v>
      </c>
      <c r="H101" s="156"/>
      <c r="I101" s="155">
        <f t="shared" si="29"/>
        <v>0</v>
      </c>
      <c r="J101" s="156"/>
      <c r="K101" s="155">
        <f t="shared" si="30"/>
        <v>0</v>
      </c>
      <c r="L101" s="155">
        <v>21</v>
      </c>
      <c r="M101" s="155">
        <f t="shared" si="31"/>
        <v>0</v>
      </c>
      <c r="N101" s="155">
        <v>0</v>
      </c>
      <c r="O101" s="155">
        <f t="shared" si="32"/>
        <v>0</v>
      </c>
      <c r="P101" s="155">
        <v>0</v>
      </c>
      <c r="Q101" s="155">
        <f t="shared" si="33"/>
        <v>0</v>
      </c>
      <c r="R101" s="155"/>
      <c r="S101" s="155" t="s">
        <v>101</v>
      </c>
      <c r="T101" s="155" t="s">
        <v>106</v>
      </c>
      <c r="U101" s="155">
        <v>4.6330000000000003E-2</v>
      </c>
      <c r="V101" s="155">
        <f t="shared" si="34"/>
        <v>3.75</v>
      </c>
      <c r="W101" s="155"/>
      <c r="X101" s="155" t="s">
        <v>174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175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 x14ac:dyDescent="0.2">
      <c r="A102" s="169">
        <v>89</v>
      </c>
      <c r="B102" s="170"/>
      <c r="C102" s="177" t="s">
        <v>209</v>
      </c>
      <c r="D102" s="171" t="s">
        <v>137</v>
      </c>
      <c r="E102" s="172">
        <v>6</v>
      </c>
      <c r="F102" s="173"/>
      <c r="G102" s="174">
        <f t="shared" si="28"/>
        <v>0</v>
      </c>
      <c r="H102" s="156"/>
      <c r="I102" s="155">
        <f t="shared" si="29"/>
        <v>0</v>
      </c>
      <c r="J102" s="156"/>
      <c r="K102" s="155">
        <f t="shared" si="30"/>
        <v>0</v>
      </c>
      <c r="L102" s="155">
        <v>21</v>
      </c>
      <c r="M102" s="155">
        <f t="shared" si="31"/>
        <v>0</v>
      </c>
      <c r="N102" s="155">
        <v>0</v>
      </c>
      <c r="O102" s="155">
        <f t="shared" si="32"/>
        <v>0</v>
      </c>
      <c r="P102" s="155">
        <v>0</v>
      </c>
      <c r="Q102" s="155">
        <f t="shared" si="33"/>
        <v>0</v>
      </c>
      <c r="R102" s="155"/>
      <c r="S102" s="155" t="s">
        <v>101</v>
      </c>
      <c r="T102" s="155" t="s">
        <v>106</v>
      </c>
      <c r="U102" s="155">
        <v>4.6330000000000003E-2</v>
      </c>
      <c r="V102" s="155">
        <f t="shared" si="34"/>
        <v>0.28000000000000003</v>
      </c>
      <c r="W102" s="155"/>
      <c r="X102" s="155" t="s">
        <v>174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175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 x14ac:dyDescent="0.2">
      <c r="A103" s="169">
        <v>90</v>
      </c>
      <c r="B103" s="170"/>
      <c r="C103" s="177" t="s">
        <v>210</v>
      </c>
      <c r="D103" s="171" t="s">
        <v>137</v>
      </c>
      <c r="E103" s="172">
        <v>148</v>
      </c>
      <c r="F103" s="173"/>
      <c r="G103" s="174">
        <f t="shared" si="28"/>
        <v>0</v>
      </c>
      <c r="H103" s="156"/>
      <c r="I103" s="155">
        <f t="shared" si="29"/>
        <v>0</v>
      </c>
      <c r="J103" s="156"/>
      <c r="K103" s="155">
        <f t="shared" si="30"/>
        <v>0</v>
      </c>
      <c r="L103" s="155">
        <v>21</v>
      </c>
      <c r="M103" s="155">
        <f t="shared" si="31"/>
        <v>0</v>
      </c>
      <c r="N103" s="155">
        <v>0</v>
      </c>
      <c r="O103" s="155">
        <f t="shared" si="32"/>
        <v>0</v>
      </c>
      <c r="P103" s="155">
        <v>0</v>
      </c>
      <c r="Q103" s="155">
        <f t="shared" si="33"/>
        <v>0</v>
      </c>
      <c r="R103" s="155"/>
      <c r="S103" s="155" t="s">
        <v>101</v>
      </c>
      <c r="T103" s="155" t="s">
        <v>106</v>
      </c>
      <c r="U103" s="155">
        <v>4.4999999999999998E-2</v>
      </c>
      <c r="V103" s="155">
        <f t="shared" si="34"/>
        <v>6.66</v>
      </c>
      <c r="W103" s="155"/>
      <c r="X103" s="155" t="s">
        <v>174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175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ht="22.5" outlineLevel="1" x14ac:dyDescent="0.2">
      <c r="A104" s="169">
        <v>91</v>
      </c>
      <c r="B104" s="170"/>
      <c r="C104" s="177" t="s">
        <v>211</v>
      </c>
      <c r="D104" s="171" t="s">
        <v>137</v>
      </c>
      <c r="E104" s="172">
        <v>117</v>
      </c>
      <c r="F104" s="173"/>
      <c r="G104" s="174">
        <f t="shared" si="28"/>
        <v>0</v>
      </c>
      <c r="H104" s="156"/>
      <c r="I104" s="155">
        <f t="shared" si="29"/>
        <v>0</v>
      </c>
      <c r="J104" s="156"/>
      <c r="K104" s="155">
        <f t="shared" si="30"/>
        <v>0</v>
      </c>
      <c r="L104" s="155">
        <v>21</v>
      </c>
      <c r="M104" s="155">
        <f t="shared" si="31"/>
        <v>0</v>
      </c>
      <c r="N104" s="155">
        <v>0</v>
      </c>
      <c r="O104" s="155">
        <f t="shared" si="32"/>
        <v>0</v>
      </c>
      <c r="P104" s="155">
        <v>0</v>
      </c>
      <c r="Q104" s="155">
        <f t="shared" si="33"/>
        <v>0</v>
      </c>
      <c r="R104" s="155"/>
      <c r="S104" s="155" t="s">
        <v>101</v>
      </c>
      <c r="T104" s="155" t="s">
        <v>106</v>
      </c>
      <c r="U104" s="155">
        <v>5.0959999999999998E-2</v>
      </c>
      <c r="V104" s="155">
        <f t="shared" si="34"/>
        <v>5.96</v>
      </c>
      <c r="W104" s="155"/>
      <c r="X104" s="155" t="s">
        <v>174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175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ht="22.5" outlineLevel="1" x14ac:dyDescent="0.2">
      <c r="A105" s="169">
        <v>92</v>
      </c>
      <c r="B105" s="170"/>
      <c r="C105" s="177" t="s">
        <v>212</v>
      </c>
      <c r="D105" s="171" t="s">
        <v>137</v>
      </c>
      <c r="E105" s="172">
        <v>138</v>
      </c>
      <c r="F105" s="173"/>
      <c r="G105" s="174">
        <f t="shared" si="28"/>
        <v>0</v>
      </c>
      <c r="H105" s="156"/>
      <c r="I105" s="155">
        <f t="shared" si="29"/>
        <v>0</v>
      </c>
      <c r="J105" s="156"/>
      <c r="K105" s="155">
        <f t="shared" si="30"/>
        <v>0</v>
      </c>
      <c r="L105" s="155">
        <v>21</v>
      </c>
      <c r="M105" s="155">
        <f t="shared" si="31"/>
        <v>0</v>
      </c>
      <c r="N105" s="155">
        <v>0</v>
      </c>
      <c r="O105" s="155">
        <f t="shared" si="32"/>
        <v>0</v>
      </c>
      <c r="P105" s="155">
        <v>0</v>
      </c>
      <c r="Q105" s="155">
        <f t="shared" si="33"/>
        <v>0</v>
      </c>
      <c r="R105" s="155"/>
      <c r="S105" s="155" t="s">
        <v>101</v>
      </c>
      <c r="T105" s="155" t="s">
        <v>106</v>
      </c>
      <c r="U105" s="155">
        <v>5.0959999999999998E-2</v>
      </c>
      <c r="V105" s="155">
        <f t="shared" si="34"/>
        <v>7.03</v>
      </c>
      <c r="W105" s="155"/>
      <c r="X105" s="155" t="s">
        <v>174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175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69">
        <v>93</v>
      </c>
      <c r="B106" s="170"/>
      <c r="C106" s="177" t="s">
        <v>213</v>
      </c>
      <c r="D106" s="171" t="s">
        <v>137</v>
      </c>
      <c r="E106" s="172">
        <v>65</v>
      </c>
      <c r="F106" s="173"/>
      <c r="G106" s="174">
        <f t="shared" si="28"/>
        <v>0</v>
      </c>
      <c r="H106" s="156"/>
      <c r="I106" s="155">
        <f t="shared" si="29"/>
        <v>0</v>
      </c>
      <c r="J106" s="156"/>
      <c r="K106" s="155">
        <f t="shared" si="30"/>
        <v>0</v>
      </c>
      <c r="L106" s="155">
        <v>21</v>
      </c>
      <c r="M106" s="155">
        <f t="shared" si="31"/>
        <v>0</v>
      </c>
      <c r="N106" s="155">
        <v>0</v>
      </c>
      <c r="O106" s="155">
        <f t="shared" si="32"/>
        <v>0</v>
      </c>
      <c r="P106" s="155">
        <v>0</v>
      </c>
      <c r="Q106" s="155">
        <f t="shared" si="33"/>
        <v>0</v>
      </c>
      <c r="R106" s="155"/>
      <c r="S106" s="155" t="s">
        <v>139</v>
      </c>
      <c r="T106" s="155" t="s">
        <v>102</v>
      </c>
      <c r="U106" s="155">
        <v>2.0740000000000001E-2</v>
      </c>
      <c r="V106" s="155">
        <f t="shared" si="34"/>
        <v>1.35</v>
      </c>
      <c r="W106" s="155"/>
      <c r="X106" s="155" t="s">
        <v>174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175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ht="22.5" outlineLevel="1" x14ac:dyDescent="0.2">
      <c r="A107" s="169">
        <v>94</v>
      </c>
      <c r="B107" s="170"/>
      <c r="C107" s="177" t="s">
        <v>214</v>
      </c>
      <c r="D107" s="171" t="s">
        <v>215</v>
      </c>
      <c r="E107" s="172">
        <v>10</v>
      </c>
      <c r="F107" s="173"/>
      <c r="G107" s="174">
        <f t="shared" si="28"/>
        <v>0</v>
      </c>
      <c r="H107" s="156"/>
      <c r="I107" s="155">
        <f t="shared" si="29"/>
        <v>0</v>
      </c>
      <c r="J107" s="156"/>
      <c r="K107" s="155">
        <f t="shared" si="30"/>
        <v>0</v>
      </c>
      <c r="L107" s="155">
        <v>21</v>
      </c>
      <c r="M107" s="155">
        <f t="shared" si="31"/>
        <v>0</v>
      </c>
      <c r="N107" s="155">
        <v>0</v>
      </c>
      <c r="O107" s="155">
        <f t="shared" si="32"/>
        <v>0</v>
      </c>
      <c r="P107" s="155">
        <v>0</v>
      </c>
      <c r="Q107" s="155">
        <f t="shared" si="33"/>
        <v>0</v>
      </c>
      <c r="R107" s="155"/>
      <c r="S107" s="155" t="s">
        <v>101</v>
      </c>
      <c r="T107" s="155" t="s">
        <v>102</v>
      </c>
      <c r="U107" s="155">
        <v>5.7939999999999998E-2</v>
      </c>
      <c r="V107" s="155">
        <f t="shared" si="34"/>
        <v>0.57999999999999996</v>
      </c>
      <c r="W107" s="155"/>
      <c r="X107" s="155" t="s">
        <v>174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175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69">
        <v>95</v>
      </c>
      <c r="B108" s="170"/>
      <c r="C108" s="177" t="s">
        <v>216</v>
      </c>
      <c r="D108" s="171" t="s">
        <v>137</v>
      </c>
      <c r="E108" s="172">
        <v>250</v>
      </c>
      <c r="F108" s="173"/>
      <c r="G108" s="174">
        <f t="shared" si="28"/>
        <v>0</v>
      </c>
      <c r="H108" s="156"/>
      <c r="I108" s="155">
        <f t="shared" si="29"/>
        <v>0</v>
      </c>
      <c r="J108" s="156"/>
      <c r="K108" s="155">
        <f t="shared" si="30"/>
        <v>0</v>
      </c>
      <c r="L108" s="155">
        <v>21</v>
      </c>
      <c r="M108" s="155">
        <f t="shared" si="31"/>
        <v>0</v>
      </c>
      <c r="N108" s="155">
        <v>0</v>
      </c>
      <c r="O108" s="155">
        <f t="shared" si="32"/>
        <v>0</v>
      </c>
      <c r="P108" s="155">
        <v>0</v>
      </c>
      <c r="Q108" s="155">
        <f t="shared" si="33"/>
        <v>0</v>
      </c>
      <c r="R108" s="155"/>
      <c r="S108" s="155" t="s">
        <v>101</v>
      </c>
      <c r="T108" s="155" t="s">
        <v>106</v>
      </c>
      <c r="U108" s="155">
        <v>8.1339999999999996E-2</v>
      </c>
      <c r="V108" s="155">
        <f t="shared" si="34"/>
        <v>20.34</v>
      </c>
      <c r="W108" s="155"/>
      <c r="X108" s="155" t="s">
        <v>174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175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69">
        <v>96</v>
      </c>
      <c r="B109" s="170"/>
      <c r="C109" s="177" t="s">
        <v>217</v>
      </c>
      <c r="D109" s="171" t="s">
        <v>137</v>
      </c>
      <c r="E109" s="172">
        <v>310</v>
      </c>
      <c r="F109" s="173"/>
      <c r="G109" s="174">
        <f t="shared" si="28"/>
        <v>0</v>
      </c>
      <c r="H109" s="156"/>
      <c r="I109" s="155">
        <f t="shared" si="29"/>
        <v>0</v>
      </c>
      <c r="J109" s="156"/>
      <c r="K109" s="155">
        <f t="shared" si="30"/>
        <v>0</v>
      </c>
      <c r="L109" s="155">
        <v>21</v>
      </c>
      <c r="M109" s="155">
        <f t="shared" si="31"/>
        <v>0</v>
      </c>
      <c r="N109" s="155">
        <v>0</v>
      </c>
      <c r="O109" s="155">
        <f t="shared" si="32"/>
        <v>0</v>
      </c>
      <c r="P109" s="155">
        <v>0</v>
      </c>
      <c r="Q109" s="155">
        <f t="shared" si="33"/>
        <v>0</v>
      </c>
      <c r="R109" s="155"/>
      <c r="S109" s="155" t="s">
        <v>101</v>
      </c>
      <c r="T109" s="155" t="s">
        <v>106</v>
      </c>
      <c r="U109" s="155">
        <v>6.9199999999999998E-2</v>
      </c>
      <c r="V109" s="155">
        <f t="shared" si="34"/>
        <v>21.45</v>
      </c>
      <c r="W109" s="155"/>
      <c r="X109" s="155" t="s">
        <v>174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175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69">
        <v>97</v>
      </c>
      <c r="B110" s="170"/>
      <c r="C110" s="177" t="s">
        <v>218</v>
      </c>
      <c r="D110" s="171" t="s">
        <v>137</v>
      </c>
      <c r="E110" s="172">
        <v>65</v>
      </c>
      <c r="F110" s="173"/>
      <c r="G110" s="174">
        <f t="shared" si="28"/>
        <v>0</v>
      </c>
      <c r="H110" s="156"/>
      <c r="I110" s="155">
        <f t="shared" si="29"/>
        <v>0</v>
      </c>
      <c r="J110" s="156"/>
      <c r="K110" s="155">
        <f t="shared" si="30"/>
        <v>0</v>
      </c>
      <c r="L110" s="155">
        <v>21</v>
      </c>
      <c r="M110" s="155">
        <f t="shared" si="31"/>
        <v>0</v>
      </c>
      <c r="N110" s="155">
        <v>0</v>
      </c>
      <c r="O110" s="155">
        <f t="shared" si="32"/>
        <v>0</v>
      </c>
      <c r="P110" s="155">
        <v>0</v>
      </c>
      <c r="Q110" s="155">
        <f t="shared" si="33"/>
        <v>0</v>
      </c>
      <c r="R110" s="155"/>
      <c r="S110" s="155" t="s">
        <v>101</v>
      </c>
      <c r="T110" s="155" t="s">
        <v>106</v>
      </c>
      <c r="U110" s="155">
        <v>7.2539999999999993E-2</v>
      </c>
      <c r="V110" s="155">
        <f t="shared" si="34"/>
        <v>4.72</v>
      </c>
      <c r="W110" s="155"/>
      <c r="X110" s="155" t="s">
        <v>174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175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69">
        <v>98</v>
      </c>
      <c r="B111" s="170"/>
      <c r="C111" s="177" t="s">
        <v>219</v>
      </c>
      <c r="D111" s="171" t="s">
        <v>137</v>
      </c>
      <c r="E111" s="172">
        <v>10</v>
      </c>
      <c r="F111" s="173"/>
      <c r="G111" s="174">
        <f t="shared" si="28"/>
        <v>0</v>
      </c>
      <c r="H111" s="156"/>
      <c r="I111" s="155">
        <f t="shared" si="29"/>
        <v>0</v>
      </c>
      <c r="J111" s="156"/>
      <c r="K111" s="155">
        <f t="shared" si="30"/>
        <v>0</v>
      </c>
      <c r="L111" s="155">
        <v>21</v>
      </c>
      <c r="M111" s="155">
        <f t="shared" si="31"/>
        <v>0</v>
      </c>
      <c r="N111" s="155">
        <v>0</v>
      </c>
      <c r="O111" s="155">
        <f t="shared" si="32"/>
        <v>0</v>
      </c>
      <c r="P111" s="155">
        <v>0</v>
      </c>
      <c r="Q111" s="155">
        <f t="shared" si="33"/>
        <v>0</v>
      </c>
      <c r="R111" s="155"/>
      <c r="S111" s="155" t="s">
        <v>101</v>
      </c>
      <c r="T111" s="155" t="s">
        <v>102</v>
      </c>
      <c r="U111" s="155">
        <v>0.20669999999999999</v>
      </c>
      <c r="V111" s="155">
        <f t="shared" si="34"/>
        <v>2.0699999999999998</v>
      </c>
      <c r="W111" s="155"/>
      <c r="X111" s="155" t="s">
        <v>174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175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69">
        <v>99</v>
      </c>
      <c r="B112" s="170"/>
      <c r="C112" s="177" t="s">
        <v>220</v>
      </c>
      <c r="D112" s="171" t="s">
        <v>137</v>
      </c>
      <c r="E112" s="172">
        <v>50</v>
      </c>
      <c r="F112" s="173"/>
      <c r="G112" s="174">
        <f t="shared" si="28"/>
        <v>0</v>
      </c>
      <c r="H112" s="156"/>
      <c r="I112" s="155">
        <f t="shared" si="29"/>
        <v>0</v>
      </c>
      <c r="J112" s="156"/>
      <c r="K112" s="155">
        <f t="shared" si="30"/>
        <v>0</v>
      </c>
      <c r="L112" s="155">
        <v>21</v>
      </c>
      <c r="M112" s="155">
        <f t="shared" si="31"/>
        <v>0</v>
      </c>
      <c r="N112" s="155">
        <v>0</v>
      </c>
      <c r="O112" s="155">
        <f t="shared" si="32"/>
        <v>0</v>
      </c>
      <c r="P112" s="155">
        <v>0</v>
      </c>
      <c r="Q112" s="155">
        <f t="shared" si="33"/>
        <v>0</v>
      </c>
      <c r="R112" s="155"/>
      <c r="S112" s="155" t="s">
        <v>101</v>
      </c>
      <c r="T112" s="155" t="s">
        <v>106</v>
      </c>
      <c r="U112" s="155">
        <v>0.57950000000000002</v>
      </c>
      <c r="V112" s="155">
        <f t="shared" si="34"/>
        <v>28.98</v>
      </c>
      <c r="W112" s="155"/>
      <c r="X112" s="155" t="s">
        <v>174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175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69">
        <v>100</v>
      </c>
      <c r="B113" s="170"/>
      <c r="C113" s="177" t="s">
        <v>221</v>
      </c>
      <c r="D113" s="171" t="s">
        <v>100</v>
      </c>
      <c r="E113" s="172">
        <v>210</v>
      </c>
      <c r="F113" s="173"/>
      <c r="G113" s="174">
        <f t="shared" si="28"/>
        <v>0</v>
      </c>
      <c r="H113" s="156"/>
      <c r="I113" s="155">
        <f t="shared" si="29"/>
        <v>0</v>
      </c>
      <c r="J113" s="156"/>
      <c r="K113" s="155">
        <f t="shared" si="30"/>
        <v>0</v>
      </c>
      <c r="L113" s="155">
        <v>21</v>
      </c>
      <c r="M113" s="155">
        <f t="shared" si="31"/>
        <v>0</v>
      </c>
      <c r="N113" s="155">
        <v>0</v>
      </c>
      <c r="O113" s="155">
        <f t="shared" si="32"/>
        <v>0</v>
      </c>
      <c r="P113" s="155">
        <v>0</v>
      </c>
      <c r="Q113" s="155">
        <f t="shared" si="33"/>
        <v>0</v>
      </c>
      <c r="R113" s="155"/>
      <c r="S113" s="155" t="s">
        <v>101</v>
      </c>
      <c r="T113" s="155" t="s">
        <v>106</v>
      </c>
      <c r="U113" s="155">
        <v>2.5000000000000001E-2</v>
      </c>
      <c r="V113" s="155">
        <f t="shared" si="34"/>
        <v>5.25</v>
      </c>
      <c r="W113" s="155"/>
      <c r="X113" s="155" t="s">
        <v>174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175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69">
        <v>101</v>
      </c>
      <c r="B114" s="170"/>
      <c r="C114" s="177" t="s">
        <v>222</v>
      </c>
      <c r="D114" s="171" t="s">
        <v>100</v>
      </c>
      <c r="E114" s="172">
        <v>10</v>
      </c>
      <c r="F114" s="173"/>
      <c r="G114" s="174">
        <f t="shared" si="28"/>
        <v>0</v>
      </c>
      <c r="H114" s="156"/>
      <c r="I114" s="155">
        <f t="shared" si="29"/>
        <v>0</v>
      </c>
      <c r="J114" s="156"/>
      <c r="K114" s="155">
        <f t="shared" si="30"/>
        <v>0</v>
      </c>
      <c r="L114" s="155">
        <v>21</v>
      </c>
      <c r="M114" s="155">
        <f t="shared" si="31"/>
        <v>0</v>
      </c>
      <c r="N114" s="155">
        <v>0</v>
      </c>
      <c r="O114" s="155">
        <f t="shared" si="32"/>
        <v>0</v>
      </c>
      <c r="P114" s="155">
        <v>0</v>
      </c>
      <c r="Q114" s="155">
        <f t="shared" si="33"/>
        <v>0</v>
      </c>
      <c r="R114" s="155"/>
      <c r="S114" s="155" t="s">
        <v>101</v>
      </c>
      <c r="T114" s="155" t="s">
        <v>106</v>
      </c>
      <c r="U114" s="155">
        <v>0.151</v>
      </c>
      <c r="V114" s="155">
        <f t="shared" si="34"/>
        <v>1.51</v>
      </c>
      <c r="W114" s="155"/>
      <c r="X114" s="155" t="s">
        <v>174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175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69">
        <v>102</v>
      </c>
      <c r="B115" s="170"/>
      <c r="C115" s="177" t="s">
        <v>223</v>
      </c>
      <c r="D115" s="171" t="s">
        <v>224</v>
      </c>
      <c r="E115" s="172">
        <v>0.2</v>
      </c>
      <c r="F115" s="173"/>
      <c r="G115" s="174">
        <f t="shared" si="28"/>
        <v>0</v>
      </c>
      <c r="H115" s="156"/>
      <c r="I115" s="155">
        <f t="shared" si="29"/>
        <v>0</v>
      </c>
      <c r="J115" s="156"/>
      <c r="K115" s="155">
        <f t="shared" si="30"/>
        <v>0</v>
      </c>
      <c r="L115" s="155">
        <v>21</v>
      </c>
      <c r="M115" s="155">
        <f t="shared" si="31"/>
        <v>0</v>
      </c>
      <c r="N115" s="155">
        <v>0</v>
      </c>
      <c r="O115" s="155">
        <f t="shared" si="32"/>
        <v>0</v>
      </c>
      <c r="P115" s="155">
        <v>0</v>
      </c>
      <c r="Q115" s="155">
        <f t="shared" si="33"/>
        <v>0</v>
      </c>
      <c r="R115" s="155"/>
      <c r="S115" s="155" t="s">
        <v>101</v>
      </c>
      <c r="T115" s="155" t="s">
        <v>102</v>
      </c>
      <c r="U115" s="155">
        <v>0</v>
      </c>
      <c r="V115" s="155">
        <f t="shared" si="34"/>
        <v>0</v>
      </c>
      <c r="W115" s="155"/>
      <c r="X115" s="155" t="s">
        <v>174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175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69">
        <v>103</v>
      </c>
      <c r="B116" s="170"/>
      <c r="C116" s="177" t="s">
        <v>225</v>
      </c>
      <c r="D116" s="171" t="s">
        <v>100</v>
      </c>
      <c r="E116" s="172">
        <v>83</v>
      </c>
      <c r="F116" s="173"/>
      <c r="G116" s="174">
        <f t="shared" si="28"/>
        <v>0</v>
      </c>
      <c r="H116" s="156"/>
      <c r="I116" s="155">
        <f t="shared" si="29"/>
        <v>0</v>
      </c>
      <c r="J116" s="156"/>
      <c r="K116" s="155">
        <f t="shared" si="30"/>
        <v>0</v>
      </c>
      <c r="L116" s="155">
        <v>21</v>
      </c>
      <c r="M116" s="155">
        <f t="shared" si="31"/>
        <v>0</v>
      </c>
      <c r="N116" s="155">
        <v>0</v>
      </c>
      <c r="O116" s="155">
        <f t="shared" si="32"/>
        <v>0</v>
      </c>
      <c r="P116" s="155">
        <v>0</v>
      </c>
      <c r="Q116" s="155">
        <f t="shared" si="33"/>
        <v>0</v>
      </c>
      <c r="R116" s="155"/>
      <c r="S116" s="155" t="s">
        <v>101</v>
      </c>
      <c r="T116" s="155" t="s">
        <v>106</v>
      </c>
      <c r="U116" s="155">
        <v>0.48886000000000002</v>
      </c>
      <c r="V116" s="155">
        <f t="shared" si="34"/>
        <v>40.58</v>
      </c>
      <c r="W116" s="155"/>
      <c r="X116" s="155" t="s">
        <v>174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175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69">
        <v>104</v>
      </c>
      <c r="B117" s="170"/>
      <c r="C117" s="177" t="s">
        <v>226</v>
      </c>
      <c r="D117" s="171" t="s">
        <v>100</v>
      </c>
      <c r="E117" s="172">
        <v>28</v>
      </c>
      <c r="F117" s="173"/>
      <c r="G117" s="174">
        <f t="shared" si="28"/>
        <v>0</v>
      </c>
      <c r="H117" s="156"/>
      <c r="I117" s="155">
        <f t="shared" si="29"/>
        <v>0</v>
      </c>
      <c r="J117" s="156"/>
      <c r="K117" s="155">
        <f t="shared" si="30"/>
        <v>0</v>
      </c>
      <c r="L117" s="155">
        <v>21</v>
      </c>
      <c r="M117" s="155">
        <f t="shared" si="31"/>
        <v>0</v>
      </c>
      <c r="N117" s="155">
        <v>0</v>
      </c>
      <c r="O117" s="155">
        <f t="shared" si="32"/>
        <v>0</v>
      </c>
      <c r="P117" s="155">
        <v>0</v>
      </c>
      <c r="Q117" s="155">
        <f t="shared" si="33"/>
        <v>0</v>
      </c>
      <c r="R117" s="155"/>
      <c r="S117" s="155" t="s">
        <v>101</v>
      </c>
      <c r="T117" s="155" t="s">
        <v>106</v>
      </c>
      <c r="U117" s="155">
        <v>1.1100000000000001</v>
      </c>
      <c r="V117" s="155">
        <f t="shared" si="34"/>
        <v>31.08</v>
      </c>
      <c r="W117" s="155"/>
      <c r="X117" s="155" t="s">
        <v>174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175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69">
        <v>105</v>
      </c>
      <c r="B118" s="170"/>
      <c r="C118" s="177" t="s">
        <v>227</v>
      </c>
      <c r="D118" s="171" t="s">
        <v>100</v>
      </c>
      <c r="E118" s="172">
        <v>1</v>
      </c>
      <c r="F118" s="173"/>
      <c r="G118" s="174">
        <f t="shared" si="28"/>
        <v>0</v>
      </c>
      <c r="H118" s="156"/>
      <c r="I118" s="155">
        <f t="shared" si="29"/>
        <v>0</v>
      </c>
      <c r="J118" s="156"/>
      <c r="K118" s="155">
        <f t="shared" si="30"/>
        <v>0</v>
      </c>
      <c r="L118" s="155">
        <v>21</v>
      </c>
      <c r="M118" s="155">
        <f t="shared" si="31"/>
        <v>0</v>
      </c>
      <c r="N118" s="155">
        <v>0</v>
      </c>
      <c r="O118" s="155">
        <f t="shared" si="32"/>
        <v>0</v>
      </c>
      <c r="P118" s="155">
        <v>0</v>
      </c>
      <c r="Q118" s="155">
        <f t="shared" si="33"/>
        <v>0</v>
      </c>
      <c r="R118" s="155"/>
      <c r="S118" s="155" t="s">
        <v>101</v>
      </c>
      <c r="T118" s="155" t="s">
        <v>106</v>
      </c>
      <c r="U118" s="155">
        <v>0.60499999999999998</v>
      </c>
      <c r="V118" s="155">
        <f t="shared" si="34"/>
        <v>0.61</v>
      </c>
      <c r="W118" s="155"/>
      <c r="X118" s="155" t="s">
        <v>174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175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69">
        <v>106</v>
      </c>
      <c r="B119" s="170"/>
      <c r="C119" s="177" t="s">
        <v>228</v>
      </c>
      <c r="D119" s="171" t="s">
        <v>100</v>
      </c>
      <c r="E119" s="172">
        <v>13</v>
      </c>
      <c r="F119" s="173"/>
      <c r="G119" s="174">
        <f t="shared" si="28"/>
        <v>0</v>
      </c>
      <c r="H119" s="156"/>
      <c r="I119" s="155">
        <f t="shared" si="29"/>
        <v>0</v>
      </c>
      <c r="J119" s="156"/>
      <c r="K119" s="155">
        <f t="shared" si="30"/>
        <v>0</v>
      </c>
      <c r="L119" s="155">
        <v>21</v>
      </c>
      <c r="M119" s="155">
        <f t="shared" si="31"/>
        <v>0</v>
      </c>
      <c r="N119" s="155">
        <v>0</v>
      </c>
      <c r="O119" s="155">
        <f t="shared" si="32"/>
        <v>0</v>
      </c>
      <c r="P119" s="155">
        <v>0</v>
      </c>
      <c r="Q119" s="155">
        <f t="shared" si="33"/>
        <v>0</v>
      </c>
      <c r="R119" s="155"/>
      <c r="S119" s="155" t="s">
        <v>101</v>
      </c>
      <c r="T119" s="155" t="s">
        <v>106</v>
      </c>
      <c r="U119" s="155">
        <v>1.413</v>
      </c>
      <c r="V119" s="155">
        <f t="shared" si="34"/>
        <v>18.37</v>
      </c>
      <c r="W119" s="155"/>
      <c r="X119" s="155" t="s">
        <v>174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175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69">
        <v>107</v>
      </c>
      <c r="B120" s="170"/>
      <c r="C120" s="177" t="s">
        <v>229</v>
      </c>
      <c r="D120" s="171" t="s">
        <v>100</v>
      </c>
      <c r="E120" s="172">
        <v>2</v>
      </c>
      <c r="F120" s="173"/>
      <c r="G120" s="174">
        <f t="shared" si="28"/>
        <v>0</v>
      </c>
      <c r="H120" s="156"/>
      <c r="I120" s="155">
        <f t="shared" si="29"/>
        <v>0</v>
      </c>
      <c r="J120" s="156"/>
      <c r="K120" s="155">
        <f t="shared" si="30"/>
        <v>0</v>
      </c>
      <c r="L120" s="155">
        <v>21</v>
      </c>
      <c r="M120" s="155">
        <f t="shared" si="31"/>
        <v>0</v>
      </c>
      <c r="N120" s="155">
        <v>0</v>
      </c>
      <c r="O120" s="155">
        <f t="shared" si="32"/>
        <v>0</v>
      </c>
      <c r="P120" s="155">
        <v>0</v>
      </c>
      <c r="Q120" s="155">
        <f t="shared" si="33"/>
        <v>0</v>
      </c>
      <c r="R120" s="155"/>
      <c r="S120" s="155" t="s">
        <v>101</v>
      </c>
      <c r="T120" s="155" t="s">
        <v>106</v>
      </c>
      <c r="U120" s="155">
        <v>0.9</v>
      </c>
      <c r="V120" s="155">
        <f t="shared" si="34"/>
        <v>1.8</v>
      </c>
      <c r="W120" s="155"/>
      <c r="X120" s="155" t="s">
        <v>174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175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69">
        <v>108</v>
      </c>
      <c r="B121" s="170"/>
      <c r="C121" s="177" t="s">
        <v>230</v>
      </c>
      <c r="D121" s="171" t="s">
        <v>100</v>
      </c>
      <c r="E121" s="172">
        <v>2</v>
      </c>
      <c r="F121" s="173"/>
      <c r="G121" s="174">
        <f t="shared" si="28"/>
        <v>0</v>
      </c>
      <c r="H121" s="156"/>
      <c r="I121" s="155">
        <f t="shared" si="29"/>
        <v>0</v>
      </c>
      <c r="J121" s="156"/>
      <c r="K121" s="155">
        <f t="shared" si="30"/>
        <v>0</v>
      </c>
      <c r="L121" s="155">
        <v>21</v>
      </c>
      <c r="M121" s="155">
        <f t="shared" si="31"/>
        <v>0</v>
      </c>
      <c r="N121" s="155">
        <v>0</v>
      </c>
      <c r="O121" s="155">
        <f t="shared" si="32"/>
        <v>0</v>
      </c>
      <c r="P121" s="155">
        <v>0</v>
      </c>
      <c r="Q121" s="155">
        <f t="shared" si="33"/>
        <v>0</v>
      </c>
      <c r="R121" s="155"/>
      <c r="S121" s="155" t="s">
        <v>101</v>
      </c>
      <c r="T121" s="155" t="s">
        <v>106</v>
      </c>
      <c r="U121" s="155">
        <v>1.01</v>
      </c>
      <c r="V121" s="155">
        <f t="shared" si="34"/>
        <v>2.02</v>
      </c>
      <c r="W121" s="155"/>
      <c r="X121" s="155" t="s">
        <v>174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175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69">
        <v>109</v>
      </c>
      <c r="B122" s="170"/>
      <c r="C122" s="177" t="s">
        <v>231</v>
      </c>
      <c r="D122" s="171" t="s">
        <v>100</v>
      </c>
      <c r="E122" s="172">
        <v>3</v>
      </c>
      <c r="F122" s="173"/>
      <c r="G122" s="174">
        <f t="shared" si="28"/>
        <v>0</v>
      </c>
      <c r="H122" s="156"/>
      <c r="I122" s="155">
        <f t="shared" si="29"/>
        <v>0</v>
      </c>
      <c r="J122" s="156"/>
      <c r="K122" s="155">
        <f t="shared" si="30"/>
        <v>0</v>
      </c>
      <c r="L122" s="155">
        <v>21</v>
      </c>
      <c r="M122" s="155">
        <f t="shared" si="31"/>
        <v>0</v>
      </c>
      <c r="N122" s="155">
        <v>0</v>
      </c>
      <c r="O122" s="155">
        <f t="shared" si="32"/>
        <v>0</v>
      </c>
      <c r="P122" s="155">
        <v>0</v>
      </c>
      <c r="Q122" s="155">
        <f t="shared" si="33"/>
        <v>0</v>
      </c>
      <c r="R122" s="155"/>
      <c r="S122" s="155" t="s">
        <v>101</v>
      </c>
      <c r="T122" s="155" t="s">
        <v>106</v>
      </c>
      <c r="U122" s="155">
        <v>0.65200000000000002</v>
      </c>
      <c r="V122" s="155">
        <f t="shared" si="34"/>
        <v>1.96</v>
      </c>
      <c r="W122" s="155"/>
      <c r="X122" s="155" t="s">
        <v>174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175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69">
        <v>110</v>
      </c>
      <c r="B123" s="170"/>
      <c r="C123" s="177" t="s">
        <v>232</v>
      </c>
      <c r="D123" s="171" t="s">
        <v>215</v>
      </c>
      <c r="E123" s="172">
        <v>100</v>
      </c>
      <c r="F123" s="173"/>
      <c r="G123" s="174">
        <f t="shared" si="28"/>
        <v>0</v>
      </c>
      <c r="H123" s="156"/>
      <c r="I123" s="155">
        <f t="shared" si="29"/>
        <v>0</v>
      </c>
      <c r="J123" s="156"/>
      <c r="K123" s="155">
        <f t="shared" si="30"/>
        <v>0</v>
      </c>
      <c r="L123" s="155">
        <v>21</v>
      </c>
      <c r="M123" s="155">
        <f t="shared" si="31"/>
        <v>0</v>
      </c>
      <c r="N123" s="155">
        <v>0</v>
      </c>
      <c r="O123" s="155">
        <f t="shared" si="32"/>
        <v>0</v>
      </c>
      <c r="P123" s="155">
        <v>0</v>
      </c>
      <c r="Q123" s="155">
        <f t="shared" si="33"/>
        <v>0</v>
      </c>
      <c r="R123" s="155"/>
      <c r="S123" s="155" t="s">
        <v>101</v>
      </c>
      <c r="T123" s="155" t="s">
        <v>102</v>
      </c>
      <c r="U123" s="155">
        <v>0</v>
      </c>
      <c r="V123" s="155">
        <f t="shared" si="34"/>
        <v>0</v>
      </c>
      <c r="W123" s="155"/>
      <c r="X123" s="155" t="s">
        <v>174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175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22.5" outlineLevel="1" x14ac:dyDescent="0.2">
      <c r="A124" s="169">
        <v>111</v>
      </c>
      <c r="B124" s="170"/>
      <c r="C124" s="177" t="s">
        <v>233</v>
      </c>
      <c r="D124" s="171" t="s">
        <v>180</v>
      </c>
      <c r="E124" s="172">
        <v>1</v>
      </c>
      <c r="F124" s="173"/>
      <c r="G124" s="174">
        <f t="shared" si="28"/>
        <v>0</v>
      </c>
      <c r="H124" s="156"/>
      <c r="I124" s="155">
        <f t="shared" si="29"/>
        <v>0</v>
      </c>
      <c r="J124" s="156"/>
      <c r="K124" s="155">
        <f t="shared" si="30"/>
        <v>0</v>
      </c>
      <c r="L124" s="155">
        <v>21</v>
      </c>
      <c r="M124" s="155">
        <f t="shared" si="31"/>
        <v>0</v>
      </c>
      <c r="N124" s="155">
        <v>0</v>
      </c>
      <c r="O124" s="155">
        <f t="shared" si="32"/>
        <v>0</v>
      </c>
      <c r="P124" s="155">
        <v>0</v>
      </c>
      <c r="Q124" s="155">
        <f t="shared" si="33"/>
        <v>0</v>
      </c>
      <c r="R124" s="155"/>
      <c r="S124" s="155" t="s">
        <v>101</v>
      </c>
      <c r="T124" s="155" t="s">
        <v>106</v>
      </c>
      <c r="U124" s="155">
        <v>0</v>
      </c>
      <c r="V124" s="155">
        <f t="shared" si="34"/>
        <v>0</v>
      </c>
      <c r="W124" s="155"/>
      <c r="X124" s="155" t="s">
        <v>174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175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69">
        <v>112</v>
      </c>
      <c r="B125" s="170"/>
      <c r="C125" s="177" t="s">
        <v>234</v>
      </c>
      <c r="D125" s="171" t="s">
        <v>235</v>
      </c>
      <c r="E125" s="172">
        <v>30</v>
      </c>
      <c r="F125" s="173"/>
      <c r="G125" s="174">
        <f t="shared" si="28"/>
        <v>0</v>
      </c>
      <c r="H125" s="156"/>
      <c r="I125" s="155">
        <f t="shared" si="29"/>
        <v>0</v>
      </c>
      <c r="J125" s="156"/>
      <c r="K125" s="155">
        <f t="shared" si="30"/>
        <v>0</v>
      </c>
      <c r="L125" s="155">
        <v>21</v>
      </c>
      <c r="M125" s="155">
        <f t="shared" si="31"/>
        <v>0</v>
      </c>
      <c r="N125" s="155">
        <v>0</v>
      </c>
      <c r="O125" s="155">
        <f t="shared" si="32"/>
        <v>0</v>
      </c>
      <c r="P125" s="155">
        <v>0</v>
      </c>
      <c r="Q125" s="155">
        <f t="shared" si="33"/>
        <v>0</v>
      </c>
      <c r="R125" s="155"/>
      <c r="S125" s="155" t="s">
        <v>101</v>
      </c>
      <c r="T125" s="155" t="s">
        <v>102</v>
      </c>
      <c r="U125" s="155">
        <v>1</v>
      </c>
      <c r="V125" s="155">
        <f t="shared" si="34"/>
        <v>30</v>
      </c>
      <c r="W125" s="155"/>
      <c r="X125" s="155" t="s">
        <v>174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175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69">
        <v>113</v>
      </c>
      <c r="B126" s="170"/>
      <c r="C126" s="177" t="s">
        <v>236</v>
      </c>
      <c r="D126" s="171" t="s">
        <v>183</v>
      </c>
      <c r="E126" s="172">
        <v>8</v>
      </c>
      <c r="F126" s="173"/>
      <c r="G126" s="174">
        <f t="shared" si="28"/>
        <v>0</v>
      </c>
      <c r="H126" s="156"/>
      <c r="I126" s="155">
        <f t="shared" si="29"/>
        <v>0</v>
      </c>
      <c r="J126" s="156"/>
      <c r="K126" s="155">
        <f t="shared" si="30"/>
        <v>0</v>
      </c>
      <c r="L126" s="155">
        <v>21</v>
      </c>
      <c r="M126" s="155">
        <f t="shared" si="31"/>
        <v>0</v>
      </c>
      <c r="N126" s="155">
        <v>0</v>
      </c>
      <c r="O126" s="155">
        <f t="shared" si="32"/>
        <v>0</v>
      </c>
      <c r="P126" s="155">
        <v>0</v>
      </c>
      <c r="Q126" s="155">
        <f t="shared" si="33"/>
        <v>0</v>
      </c>
      <c r="R126" s="155"/>
      <c r="S126" s="155" t="s">
        <v>101</v>
      </c>
      <c r="T126" s="155" t="s">
        <v>190</v>
      </c>
      <c r="U126" s="155">
        <v>0</v>
      </c>
      <c r="V126" s="155">
        <f t="shared" si="34"/>
        <v>0</v>
      </c>
      <c r="W126" s="155"/>
      <c r="X126" s="155" t="s">
        <v>174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175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x14ac:dyDescent="0.2">
      <c r="A127" s="158" t="s">
        <v>97</v>
      </c>
      <c r="B127" s="159" t="s">
        <v>67</v>
      </c>
      <c r="C127" s="176" t="s">
        <v>68</v>
      </c>
      <c r="D127" s="160"/>
      <c r="E127" s="161"/>
      <c r="F127" s="162"/>
      <c r="G127" s="163">
        <f>SUMIF(AG128:AG129,"&lt;&gt;NOR",G128:G129)</f>
        <v>0</v>
      </c>
      <c r="H127" s="157"/>
      <c r="I127" s="157">
        <f>SUM(I128:I129)</f>
        <v>0</v>
      </c>
      <c r="J127" s="157"/>
      <c r="K127" s="157">
        <f>SUM(K128:K129)</f>
        <v>0</v>
      </c>
      <c r="L127" s="157"/>
      <c r="M127" s="157">
        <f>SUM(M128:M129)</f>
        <v>0</v>
      </c>
      <c r="N127" s="157"/>
      <c r="O127" s="157">
        <f>SUM(O128:O129)</f>
        <v>0</v>
      </c>
      <c r="P127" s="157"/>
      <c r="Q127" s="157">
        <f>SUM(Q128:Q129)</f>
        <v>0</v>
      </c>
      <c r="R127" s="157"/>
      <c r="S127" s="157"/>
      <c r="T127" s="157"/>
      <c r="U127" s="157"/>
      <c r="V127" s="157">
        <f>SUM(V128:V129)</f>
        <v>2</v>
      </c>
      <c r="W127" s="157"/>
      <c r="X127" s="157"/>
      <c r="AG127" t="s">
        <v>98</v>
      </c>
    </row>
    <row r="128" spans="1:60" outlineLevel="1" x14ac:dyDescent="0.2">
      <c r="A128" s="169">
        <v>114</v>
      </c>
      <c r="B128" s="170"/>
      <c r="C128" s="177" t="s">
        <v>237</v>
      </c>
      <c r="D128" s="171" t="s">
        <v>177</v>
      </c>
      <c r="E128" s="172">
        <v>1</v>
      </c>
      <c r="F128" s="173"/>
      <c r="G128" s="174">
        <f>ROUND(E128*F128,2)</f>
        <v>0</v>
      </c>
      <c r="H128" s="156"/>
      <c r="I128" s="155">
        <f>ROUND(E128*H128,2)</f>
        <v>0</v>
      </c>
      <c r="J128" s="156"/>
      <c r="K128" s="155">
        <f>ROUND(E128*J128,2)</f>
        <v>0</v>
      </c>
      <c r="L128" s="155">
        <v>21</v>
      </c>
      <c r="M128" s="155">
        <f>G128*(1+L128/100)</f>
        <v>0</v>
      </c>
      <c r="N128" s="155">
        <v>0</v>
      </c>
      <c r="O128" s="155">
        <f>ROUND(E128*N128,2)</f>
        <v>0</v>
      </c>
      <c r="P128" s="155">
        <v>0</v>
      </c>
      <c r="Q128" s="155">
        <f>ROUND(E128*P128,2)</f>
        <v>0</v>
      </c>
      <c r="R128" s="155"/>
      <c r="S128" s="155" t="s">
        <v>101</v>
      </c>
      <c r="T128" s="155" t="s">
        <v>102</v>
      </c>
      <c r="U128" s="155">
        <v>1</v>
      </c>
      <c r="V128" s="155">
        <f>ROUND(E128*U128,2)</f>
        <v>1</v>
      </c>
      <c r="W128" s="155"/>
      <c r="X128" s="155" t="s">
        <v>174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175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69">
        <v>115</v>
      </c>
      <c r="B129" s="170"/>
      <c r="C129" s="177" t="s">
        <v>238</v>
      </c>
      <c r="D129" s="171" t="s">
        <v>239</v>
      </c>
      <c r="E129" s="172">
        <v>1</v>
      </c>
      <c r="F129" s="173"/>
      <c r="G129" s="174">
        <f>ROUND(E129*F129,2)</f>
        <v>0</v>
      </c>
      <c r="H129" s="156"/>
      <c r="I129" s="155">
        <f>ROUND(E129*H129,2)</f>
        <v>0</v>
      </c>
      <c r="J129" s="156"/>
      <c r="K129" s="155">
        <f>ROUND(E129*J129,2)</f>
        <v>0</v>
      </c>
      <c r="L129" s="155">
        <v>21</v>
      </c>
      <c r="M129" s="155">
        <f>G129*(1+L129/100)</f>
        <v>0</v>
      </c>
      <c r="N129" s="155">
        <v>0</v>
      </c>
      <c r="O129" s="155">
        <f>ROUND(E129*N129,2)</f>
        <v>0</v>
      </c>
      <c r="P129" s="155">
        <v>0</v>
      </c>
      <c r="Q129" s="155">
        <f>ROUND(E129*P129,2)</f>
        <v>0</v>
      </c>
      <c r="R129" s="155"/>
      <c r="S129" s="155" t="s">
        <v>101</v>
      </c>
      <c r="T129" s="155" t="s">
        <v>102</v>
      </c>
      <c r="U129" s="155">
        <v>1</v>
      </c>
      <c r="V129" s="155">
        <f>ROUND(E129*U129,2)</f>
        <v>1</v>
      </c>
      <c r="W129" s="155"/>
      <c r="X129" s="155" t="s">
        <v>174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175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x14ac:dyDescent="0.2">
      <c r="A130" s="158" t="s">
        <v>97</v>
      </c>
      <c r="B130" s="159" t="s">
        <v>70</v>
      </c>
      <c r="C130" s="176" t="s">
        <v>71</v>
      </c>
      <c r="D130" s="160"/>
      <c r="E130" s="161"/>
      <c r="F130" s="162"/>
      <c r="G130" s="163">
        <f>SUMIF(AG131:AG134,"&lt;&gt;NOR",G131:G134)</f>
        <v>0</v>
      </c>
      <c r="H130" s="157"/>
      <c r="I130" s="157">
        <f>SUM(I131:I134)</f>
        <v>0</v>
      </c>
      <c r="J130" s="157"/>
      <c r="K130" s="157">
        <f>SUM(K131:K134)</f>
        <v>0</v>
      </c>
      <c r="L130" s="157"/>
      <c r="M130" s="157">
        <f>SUM(M131:M134)</f>
        <v>0</v>
      </c>
      <c r="N130" s="157"/>
      <c r="O130" s="157">
        <f>SUM(O131:O134)</f>
        <v>0</v>
      </c>
      <c r="P130" s="157"/>
      <c r="Q130" s="157">
        <f>SUM(Q131:Q134)</f>
        <v>0</v>
      </c>
      <c r="R130" s="157"/>
      <c r="S130" s="157"/>
      <c r="T130" s="157"/>
      <c r="U130" s="157"/>
      <c r="V130" s="157">
        <f>SUM(V131:V134)</f>
        <v>92</v>
      </c>
      <c r="W130" s="157"/>
      <c r="X130" s="157"/>
      <c r="AG130" t="s">
        <v>98</v>
      </c>
    </row>
    <row r="131" spans="1:60" outlineLevel="1" x14ac:dyDescent="0.2">
      <c r="A131" s="169">
        <v>117</v>
      </c>
      <c r="B131" s="170"/>
      <c r="C131" s="177" t="s">
        <v>240</v>
      </c>
      <c r="D131" s="171" t="s">
        <v>183</v>
      </c>
      <c r="E131" s="172">
        <v>40</v>
      </c>
      <c r="F131" s="173"/>
      <c r="G131" s="174">
        <f>ROUND(E131*F131,2)</f>
        <v>0</v>
      </c>
      <c r="H131" s="156"/>
      <c r="I131" s="155">
        <f>ROUND(E131*H131,2)</f>
        <v>0</v>
      </c>
      <c r="J131" s="156"/>
      <c r="K131" s="155">
        <f>ROUND(E131*J131,2)</f>
        <v>0</v>
      </c>
      <c r="L131" s="155">
        <v>21</v>
      </c>
      <c r="M131" s="155">
        <f>G131*(1+L131/100)</f>
        <v>0</v>
      </c>
      <c r="N131" s="155">
        <v>0</v>
      </c>
      <c r="O131" s="155">
        <f>ROUND(E131*N131,2)</f>
        <v>0</v>
      </c>
      <c r="P131" s="155">
        <v>0</v>
      </c>
      <c r="Q131" s="155">
        <f>ROUND(E131*P131,2)</f>
        <v>0</v>
      </c>
      <c r="R131" s="155"/>
      <c r="S131" s="155" t="s">
        <v>101</v>
      </c>
      <c r="T131" s="155" t="s">
        <v>102</v>
      </c>
      <c r="U131" s="155">
        <v>1</v>
      </c>
      <c r="V131" s="155">
        <f>ROUND(E131*U131,2)</f>
        <v>40</v>
      </c>
      <c r="W131" s="155"/>
      <c r="X131" s="155" t="s">
        <v>174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175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69">
        <v>118</v>
      </c>
      <c r="B132" s="170"/>
      <c r="C132" s="177" t="s">
        <v>241</v>
      </c>
      <c r="D132" s="171" t="s">
        <v>183</v>
      </c>
      <c r="E132" s="172">
        <v>38</v>
      </c>
      <c r="F132" s="173"/>
      <c r="G132" s="174">
        <f>ROUND(E132*F132,2)</f>
        <v>0</v>
      </c>
      <c r="H132" s="156"/>
      <c r="I132" s="155">
        <f>ROUND(E132*H132,2)</f>
        <v>0</v>
      </c>
      <c r="J132" s="156"/>
      <c r="K132" s="155">
        <f>ROUND(E132*J132,2)</f>
        <v>0</v>
      </c>
      <c r="L132" s="155">
        <v>21</v>
      </c>
      <c r="M132" s="155">
        <f>G132*(1+L132/100)</f>
        <v>0</v>
      </c>
      <c r="N132" s="155">
        <v>0</v>
      </c>
      <c r="O132" s="155">
        <f>ROUND(E132*N132,2)</f>
        <v>0</v>
      </c>
      <c r="P132" s="155">
        <v>0</v>
      </c>
      <c r="Q132" s="155">
        <f>ROUND(E132*P132,2)</f>
        <v>0</v>
      </c>
      <c r="R132" s="155"/>
      <c r="S132" s="155" t="s">
        <v>101</v>
      </c>
      <c r="T132" s="155" t="s">
        <v>102</v>
      </c>
      <c r="U132" s="155">
        <v>1</v>
      </c>
      <c r="V132" s="155">
        <f>ROUND(E132*U132,2)</f>
        <v>38</v>
      </c>
      <c r="W132" s="155"/>
      <c r="X132" s="155" t="s">
        <v>174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175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69">
        <v>119</v>
      </c>
      <c r="B133" s="170"/>
      <c r="C133" s="177" t="s">
        <v>242</v>
      </c>
      <c r="D133" s="171" t="s">
        <v>183</v>
      </c>
      <c r="E133" s="172">
        <v>12</v>
      </c>
      <c r="F133" s="173"/>
      <c r="G133" s="174">
        <f>ROUND(E133*F133,2)</f>
        <v>0</v>
      </c>
      <c r="H133" s="156"/>
      <c r="I133" s="155">
        <f>ROUND(E133*H133,2)</f>
        <v>0</v>
      </c>
      <c r="J133" s="156"/>
      <c r="K133" s="155">
        <f>ROUND(E133*J133,2)</f>
        <v>0</v>
      </c>
      <c r="L133" s="155">
        <v>21</v>
      </c>
      <c r="M133" s="155">
        <f>G133*(1+L133/100)</f>
        <v>0</v>
      </c>
      <c r="N133" s="155">
        <v>0</v>
      </c>
      <c r="O133" s="155">
        <f>ROUND(E133*N133,2)</f>
        <v>0</v>
      </c>
      <c r="P133" s="155">
        <v>0</v>
      </c>
      <c r="Q133" s="155">
        <f>ROUND(E133*P133,2)</f>
        <v>0</v>
      </c>
      <c r="R133" s="155"/>
      <c r="S133" s="155" t="s">
        <v>101</v>
      </c>
      <c r="T133" s="155" t="s">
        <v>190</v>
      </c>
      <c r="U133" s="155">
        <v>0</v>
      </c>
      <c r="V133" s="155">
        <f>ROUND(E133*U133,2)</f>
        <v>0</v>
      </c>
      <c r="W133" s="155"/>
      <c r="X133" s="155" t="s">
        <v>174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175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69">
        <v>120</v>
      </c>
      <c r="B134" s="170"/>
      <c r="C134" s="177" t="s">
        <v>243</v>
      </c>
      <c r="D134" s="171" t="s">
        <v>183</v>
      </c>
      <c r="E134" s="172">
        <v>14</v>
      </c>
      <c r="F134" s="173"/>
      <c r="G134" s="174">
        <f>ROUND(E134*F134,2)</f>
        <v>0</v>
      </c>
      <c r="H134" s="156"/>
      <c r="I134" s="155">
        <f>ROUND(E134*H134,2)</f>
        <v>0</v>
      </c>
      <c r="J134" s="156"/>
      <c r="K134" s="155">
        <f>ROUND(E134*J134,2)</f>
        <v>0</v>
      </c>
      <c r="L134" s="155">
        <v>21</v>
      </c>
      <c r="M134" s="155">
        <f>G134*(1+L134/100)</f>
        <v>0</v>
      </c>
      <c r="N134" s="155">
        <v>0</v>
      </c>
      <c r="O134" s="155">
        <f>ROUND(E134*N134,2)</f>
        <v>0</v>
      </c>
      <c r="P134" s="155">
        <v>0</v>
      </c>
      <c r="Q134" s="155">
        <f>ROUND(E134*P134,2)</f>
        <v>0</v>
      </c>
      <c r="R134" s="155"/>
      <c r="S134" s="155" t="s">
        <v>101</v>
      </c>
      <c r="T134" s="155" t="s">
        <v>102</v>
      </c>
      <c r="U134" s="155">
        <v>1</v>
      </c>
      <c r="V134" s="155">
        <f>ROUND(E134*U134,2)</f>
        <v>14</v>
      </c>
      <c r="W134" s="155"/>
      <c r="X134" s="155" t="s">
        <v>174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175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x14ac:dyDescent="0.2">
      <c r="A135" s="158" t="s">
        <v>97</v>
      </c>
      <c r="B135" s="159" t="s">
        <v>66</v>
      </c>
      <c r="C135" s="176" t="s">
        <v>29</v>
      </c>
      <c r="D135" s="160"/>
      <c r="E135" s="161"/>
      <c r="F135" s="162"/>
      <c r="G135" s="163">
        <f>SUMIF(AG136:AG140,"&lt;&gt;NOR",G136:G140)</f>
        <v>0</v>
      </c>
      <c r="H135" s="157"/>
      <c r="I135" s="157">
        <f>SUM(I136:I140)</f>
        <v>0</v>
      </c>
      <c r="J135" s="157"/>
      <c r="K135" s="157">
        <f>SUM(K136:K140)</f>
        <v>0</v>
      </c>
      <c r="L135" s="157"/>
      <c r="M135" s="157">
        <f>SUM(M136:M140)</f>
        <v>0</v>
      </c>
      <c r="N135" s="157"/>
      <c r="O135" s="157">
        <f>SUM(O136:O140)</f>
        <v>0</v>
      </c>
      <c r="P135" s="157"/>
      <c r="Q135" s="157">
        <f>SUM(Q136:Q140)</f>
        <v>0</v>
      </c>
      <c r="R135" s="157"/>
      <c r="S135" s="157"/>
      <c r="T135" s="157"/>
      <c r="U135" s="157"/>
      <c r="V135" s="157">
        <f>SUM(V136:V140)</f>
        <v>0</v>
      </c>
      <c r="W135" s="157"/>
      <c r="X135" s="157"/>
      <c r="AG135" t="s">
        <v>98</v>
      </c>
    </row>
    <row r="136" spans="1:60" outlineLevel="1" x14ac:dyDescent="0.2">
      <c r="A136" s="169">
        <v>121</v>
      </c>
      <c r="B136" s="170"/>
      <c r="C136" s="177" t="s">
        <v>244</v>
      </c>
      <c r="D136" s="171" t="s">
        <v>245</v>
      </c>
      <c r="E136" s="172">
        <v>750</v>
      </c>
      <c r="F136" s="173"/>
      <c r="G136" s="174">
        <f>ROUND(E136*F136,2)</f>
        <v>0</v>
      </c>
      <c r="H136" s="156"/>
      <c r="I136" s="155">
        <f>ROUND(E136*H136,2)</f>
        <v>0</v>
      </c>
      <c r="J136" s="156"/>
      <c r="K136" s="155">
        <f>ROUND(E136*J136,2)</f>
        <v>0</v>
      </c>
      <c r="L136" s="155">
        <v>21</v>
      </c>
      <c r="M136" s="155">
        <f>G136*(1+L136/100)</f>
        <v>0</v>
      </c>
      <c r="N136" s="155">
        <v>0</v>
      </c>
      <c r="O136" s="155">
        <f>ROUND(E136*N136,2)</f>
        <v>0</v>
      </c>
      <c r="P136" s="155">
        <v>0</v>
      </c>
      <c r="Q136" s="155">
        <f>ROUND(E136*P136,2)</f>
        <v>0</v>
      </c>
      <c r="R136" s="155"/>
      <c r="S136" s="155" t="s">
        <v>101</v>
      </c>
      <c r="T136" s="155" t="s">
        <v>102</v>
      </c>
      <c r="U136" s="155">
        <v>0</v>
      </c>
      <c r="V136" s="155">
        <f>ROUND(E136*U136,2)</f>
        <v>0</v>
      </c>
      <c r="W136" s="155"/>
      <c r="X136" s="155" t="s">
        <v>174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175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69">
        <v>122</v>
      </c>
      <c r="B137" s="170"/>
      <c r="C137" s="177" t="s">
        <v>246</v>
      </c>
      <c r="D137" s="171" t="s">
        <v>167</v>
      </c>
      <c r="E137" s="172">
        <v>1</v>
      </c>
      <c r="F137" s="173"/>
      <c r="G137" s="174">
        <f>ROUND(E137*F137,2)</f>
        <v>0</v>
      </c>
      <c r="H137" s="156"/>
      <c r="I137" s="155">
        <f>ROUND(E137*H137,2)</f>
        <v>0</v>
      </c>
      <c r="J137" s="156"/>
      <c r="K137" s="155">
        <f>ROUND(E137*J137,2)</f>
        <v>0</v>
      </c>
      <c r="L137" s="155">
        <v>21</v>
      </c>
      <c r="M137" s="155">
        <f>G137*(1+L137/100)</f>
        <v>0</v>
      </c>
      <c r="N137" s="155">
        <v>0</v>
      </c>
      <c r="O137" s="155">
        <f>ROUND(E137*N137,2)</f>
        <v>0</v>
      </c>
      <c r="P137" s="155">
        <v>0</v>
      </c>
      <c r="Q137" s="155">
        <f>ROUND(E137*P137,2)</f>
        <v>0</v>
      </c>
      <c r="R137" s="155"/>
      <c r="S137" s="155" t="s">
        <v>101</v>
      </c>
      <c r="T137" s="155" t="s">
        <v>102</v>
      </c>
      <c r="U137" s="155">
        <v>0</v>
      </c>
      <c r="V137" s="155">
        <f>ROUND(E137*U137,2)</f>
        <v>0</v>
      </c>
      <c r="W137" s="155"/>
      <c r="X137" s="155" t="s">
        <v>174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175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69">
        <v>123</v>
      </c>
      <c r="B138" s="170"/>
      <c r="C138" s="177" t="s">
        <v>247</v>
      </c>
      <c r="D138" s="171" t="s">
        <v>167</v>
      </c>
      <c r="E138" s="172">
        <v>1</v>
      </c>
      <c r="F138" s="173"/>
      <c r="G138" s="174">
        <f>ROUND(E138*F138,2)</f>
        <v>0</v>
      </c>
      <c r="H138" s="156"/>
      <c r="I138" s="155">
        <f>ROUND(E138*H138,2)</f>
        <v>0</v>
      </c>
      <c r="J138" s="156"/>
      <c r="K138" s="155">
        <f>ROUND(E138*J138,2)</f>
        <v>0</v>
      </c>
      <c r="L138" s="155">
        <v>21</v>
      </c>
      <c r="M138" s="155">
        <f>G138*(1+L138/100)</f>
        <v>0</v>
      </c>
      <c r="N138" s="155">
        <v>0</v>
      </c>
      <c r="O138" s="155">
        <f>ROUND(E138*N138,2)</f>
        <v>0</v>
      </c>
      <c r="P138" s="155">
        <v>0</v>
      </c>
      <c r="Q138" s="155">
        <f>ROUND(E138*P138,2)</f>
        <v>0</v>
      </c>
      <c r="R138" s="155"/>
      <c r="S138" s="155" t="s">
        <v>101</v>
      </c>
      <c r="T138" s="155" t="s">
        <v>102</v>
      </c>
      <c r="U138" s="155">
        <v>0</v>
      </c>
      <c r="V138" s="155">
        <f>ROUND(E138*U138,2)</f>
        <v>0</v>
      </c>
      <c r="W138" s="155"/>
      <c r="X138" s="155" t="s">
        <v>174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175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69">
        <v>124</v>
      </c>
      <c r="B139" s="170"/>
      <c r="C139" s="177" t="s">
        <v>248</v>
      </c>
      <c r="D139" s="171" t="s">
        <v>167</v>
      </c>
      <c r="E139" s="172">
        <v>1</v>
      </c>
      <c r="F139" s="173"/>
      <c r="G139" s="174">
        <f>ROUND(E139*F139,2)</f>
        <v>0</v>
      </c>
      <c r="H139" s="156"/>
      <c r="I139" s="155">
        <f>ROUND(E139*H139,2)</f>
        <v>0</v>
      </c>
      <c r="J139" s="156"/>
      <c r="K139" s="155">
        <f>ROUND(E139*J139,2)</f>
        <v>0</v>
      </c>
      <c r="L139" s="155">
        <v>21</v>
      </c>
      <c r="M139" s="155">
        <f>G139*(1+L139/100)</f>
        <v>0</v>
      </c>
      <c r="N139" s="155">
        <v>0</v>
      </c>
      <c r="O139" s="155">
        <f>ROUND(E139*N139,2)</f>
        <v>0</v>
      </c>
      <c r="P139" s="155">
        <v>0</v>
      </c>
      <c r="Q139" s="155">
        <f>ROUND(E139*P139,2)</f>
        <v>0</v>
      </c>
      <c r="R139" s="155"/>
      <c r="S139" s="155" t="s">
        <v>101</v>
      </c>
      <c r="T139" s="155" t="s">
        <v>102</v>
      </c>
      <c r="U139" s="155">
        <v>0</v>
      </c>
      <c r="V139" s="155">
        <f>ROUND(E139*U139,2)</f>
        <v>0</v>
      </c>
      <c r="W139" s="155"/>
      <c r="X139" s="155" t="s">
        <v>174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175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69">
        <v>125</v>
      </c>
      <c r="B140" s="164"/>
      <c r="C140" s="178" t="s">
        <v>249</v>
      </c>
      <c r="D140" s="165" t="s">
        <v>177</v>
      </c>
      <c r="E140" s="166">
        <v>1</v>
      </c>
      <c r="F140" s="167"/>
      <c r="G140" s="168">
        <f>ROUND(E140*F140,2)</f>
        <v>0</v>
      </c>
      <c r="H140" s="156"/>
      <c r="I140" s="155">
        <f>ROUND(E140*H140,2)</f>
        <v>0</v>
      </c>
      <c r="J140" s="156"/>
      <c r="K140" s="155">
        <f>ROUND(E140*J140,2)</f>
        <v>0</v>
      </c>
      <c r="L140" s="155">
        <v>21</v>
      </c>
      <c r="M140" s="155">
        <f>G140*(1+L140/100)</f>
        <v>0</v>
      </c>
      <c r="N140" s="155">
        <v>0</v>
      </c>
      <c r="O140" s="155">
        <f>ROUND(E140*N140,2)</f>
        <v>0</v>
      </c>
      <c r="P140" s="155">
        <v>0</v>
      </c>
      <c r="Q140" s="155">
        <f>ROUND(E140*P140,2)</f>
        <v>0</v>
      </c>
      <c r="R140" s="155"/>
      <c r="S140" s="155" t="s">
        <v>101</v>
      </c>
      <c r="T140" s="155" t="s">
        <v>102</v>
      </c>
      <c r="U140" s="155">
        <v>0</v>
      </c>
      <c r="V140" s="155">
        <f>ROUND(E140*U140,2)</f>
        <v>0</v>
      </c>
      <c r="W140" s="155"/>
      <c r="X140" s="155" t="s">
        <v>174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175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x14ac:dyDescent="0.2">
      <c r="A141" s="3"/>
      <c r="B141" s="4"/>
      <c r="C141" s="179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v>15</v>
      </c>
      <c r="AF141">
        <v>21</v>
      </c>
      <c r="AG141" t="s">
        <v>84</v>
      </c>
    </row>
    <row r="142" spans="1:60" x14ac:dyDescent="0.2">
      <c r="A142" s="151"/>
      <c r="B142" s="152" t="s">
        <v>31</v>
      </c>
      <c r="C142" s="180"/>
      <c r="D142" s="153"/>
      <c r="E142" s="154"/>
      <c r="F142" s="154"/>
      <c r="G142" s="175">
        <f>G8+G19+G33+G38+G69+G83+G127+G130+G135</f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E142">
        <f>SUMIF(L7:L140,AE141,G7:G140)</f>
        <v>0</v>
      </c>
      <c r="AF142">
        <f>SUMIF(L7:L140,AF141,G7:G140)</f>
        <v>0</v>
      </c>
      <c r="AG142" t="s">
        <v>250</v>
      </c>
    </row>
    <row r="143" spans="1:60" x14ac:dyDescent="0.2">
      <c r="A143" s="3"/>
      <c r="B143" s="4"/>
      <c r="C143" s="179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3"/>
      <c r="B144" s="4"/>
      <c r="C144" s="179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259" t="s">
        <v>251</v>
      </c>
      <c r="B145" s="259"/>
      <c r="C145" s="260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A146" s="240"/>
      <c r="B146" s="241"/>
      <c r="C146" s="242"/>
      <c r="D146" s="241"/>
      <c r="E146" s="241"/>
      <c r="F146" s="241"/>
      <c r="G146" s="24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G146" t="s">
        <v>252</v>
      </c>
    </row>
    <row r="147" spans="1:33" x14ac:dyDescent="0.2">
      <c r="A147" s="244"/>
      <c r="B147" s="245"/>
      <c r="C147" s="246"/>
      <c r="D147" s="245"/>
      <c r="E147" s="245"/>
      <c r="F147" s="245"/>
      <c r="G147" s="247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44"/>
      <c r="B148" s="245"/>
      <c r="C148" s="246"/>
      <c r="D148" s="245"/>
      <c r="E148" s="245"/>
      <c r="F148" s="245"/>
      <c r="G148" s="247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44"/>
      <c r="B149" s="245"/>
      <c r="C149" s="246"/>
      <c r="D149" s="245"/>
      <c r="E149" s="245"/>
      <c r="F149" s="245"/>
      <c r="G149" s="247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248"/>
      <c r="B150" s="249"/>
      <c r="C150" s="250"/>
      <c r="D150" s="249"/>
      <c r="E150" s="249"/>
      <c r="F150" s="249"/>
      <c r="G150" s="251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A151" s="3"/>
      <c r="B151" s="4"/>
      <c r="C151" s="179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33" x14ac:dyDescent="0.2">
      <c r="C152" s="181"/>
      <c r="D152" s="10"/>
      <c r="AG152" t="s">
        <v>253</v>
      </c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mergeCells count="6">
    <mergeCell ref="A146:G150"/>
    <mergeCell ref="A1:G1"/>
    <mergeCell ref="C2:G2"/>
    <mergeCell ref="C3:G3"/>
    <mergeCell ref="C4:G4"/>
    <mergeCell ref="A145:C14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BHA18 BHA18-D.1.4.6.08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'BHA18 BHA18-D.1.4.6.08 Pol'!Názvy_tisku</vt:lpstr>
      <vt:lpstr>oadresa</vt:lpstr>
      <vt:lpstr>Stavba!Objednatel</vt:lpstr>
      <vt:lpstr>Stavba!Objekt</vt:lpstr>
      <vt:lpstr>'BHA18 BHA18-D.1.4.6.08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42072</cp:lastModifiedBy>
  <cp:lastPrinted>2019-03-19T12:27:02Z</cp:lastPrinted>
  <dcterms:created xsi:type="dcterms:W3CDTF">2009-04-08T07:15:50Z</dcterms:created>
  <dcterms:modified xsi:type="dcterms:W3CDTF">2022-01-13T18:20:00Z</dcterms:modified>
</cp:coreProperties>
</file>